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3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te\بر روی سایت\کارنامه\نوبت اول متوسطه دوم\"/>
    </mc:Choice>
  </mc:AlternateContent>
  <workbookProtection workbookAlgorithmName="SHA-512" workbookHashValue="5zut5VjGlBW1GVMmycGOelYqSRX6Qeh3n0y4YqGUFbRQzIma0Sj4CldLpHb4PUIPyefAyciIdo56Bke6n1MHUQ==" workbookSaltValue="bWt0S+Anwiv0w+L0SSnvnQ==" workbookSpinCount="100000" lockStructure="1"/>
  <bookViews>
    <workbookView xWindow="0" yWindow="0" windowWidth="20400" windowHeight="7155" tabRatio="803"/>
  </bookViews>
  <sheets>
    <sheet name="ورود اطلاعات" sheetId="1" r:id="rId1"/>
    <sheet name="ورود نمرات" sheetId="2" r:id="rId2"/>
    <sheet name="3" sheetId="3" state="hidden" r:id="rId3"/>
    <sheet name="4" sheetId="4" state="hidden" r:id="rId4"/>
    <sheet name="لیست کنترل نمرات مستمر و پایانی" sheetId="5" r:id="rId5"/>
    <sheet name="رتبه" sheetId="6" state="hidden" r:id="rId6"/>
    <sheet name="لیست کنترل نمرات نهایی" sheetId="8" r:id="rId7"/>
    <sheet name="کارنامه" sheetId="7" r:id="rId8"/>
    <sheet name="وضعیت کلاس" sheetId="9" r:id="rId9"/>
    <sheet name="وضعیت دانش آموزان" sheetId="10" r:id="rId10"/>
  </sheets>
  <definedNames>
    <definedName name="pic">INDEX('ورود اطلاعات'!$F$2,'ورود اطلاعات'!$F$2,MATCH('ورود اطلاعات'!$C$7,'ورود اطلاعات'!$C$7,0))</definedName>
    <definedName name="_xlnm.Print_Area" localSheetId="7">کارنامه!$A$1:$AB$1183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V1159" i="7"/>
  <c r="V1132" i="7"/>
  <c r="V1104" i="7"/>
  <c r="V1077" i="7"/>
  <c r="V1049" i="7"/>
  <c r="V1022" i="7"/>
  <c r="V994" i="7"/>
  <c r="V967" i="7"/>
  <c r="V939" i="7"/>
  <c r="V912" i="7"/>
  <c r="V884" i="7"/>
  <c r="V857" i="7"/>
  <c r="V829" i="7"/>
  <c r="V802" i="7"/>
  <c r="V774" i="7"/>
  <c r="V747" i="7"/>
  <c r="V719" i="7"/>
  <c r="V692" i="7"/>
  <c r="V664" i="7"/>
  <c r="V637" i="7"/>
  <c r="V609" i="7"/>
  <c r="V582" i="7"/>
  <c r="V554" i="7"/>
  <c r="V527" i="7"/>
  <c r="V499" i="7"/>
  <c r="V472" i="7"/>
  <c r="V444" i="7"/>
  <c r="V417" i="7"/>
  <c r="V389" i="7"/>
  <c r="V362" i="7"/>
  <c r="V334" i="7"/>
  <c r="V307" i="7"/>
  <c r="V279" i="7"/>
  <c r="V252" i="7"/>
  <c r="V224" i="7"/>
  <c r="V197" i="7"/>
  <c r="V169" i="7"/>
  <c r="V142" i="7"/>
  <c r="V114" i="7"/>
  <c r="V87" i="7"/>
  <c r="V59" i="7"/>
  <c r="V32" i="7"/>
  <c r="S1159" i="7"/>
  <c r="S1132" i="7"/>
  <c r="S1104" i="7"/>
  <c r="S1077" i="7"/>
  <c r="S1049" i="7"/>
  <c r="S1022" i="7"/>
  <c r="S994" i="7"/>
  <c r="S967" i="7"/>
  <c r="S939" i="7"/>
  <c r="S912" i="7"/>
  <c r="S884" i="7"/>
  <c r="S857" i="7"/>
  <c r="S829" i="7"/>
  <c r="S802" i="7"/>
  <c r="S774" i="7"/>
  <c r="S747" i="7"/>
  <c r="S719" i="7"/>
  <c r="S692" i="7"/>
  <c r="S664" i="7"/>
  <c r="S637" i="7"/>
  <c r="S609" i="7"/>
  <c r="S582" i="7"/>
  <c r="S554" i="7"/>
  <c r="S527" i="7"/>
  <c r="S499" i="7"/>
  <c r="S472" i="7"/>
  <c r="S444" i="7"/>
  <c r="S417" i="7"/>
  <c r="S389" i="7"/>
  <c r="S362" i="7"/>
  <c r="S334" i="7"/>
  <c r="S307" i="7"/>
  <c r="S279" i="7"/>
  <c r="S252" i="7"/>
  <c r="S224" i="7"/>
  <c r="S197" i="7"/>
  <c r="S169" i="7"/>
  <c r="S142" i="7"/>
  <c r="S114" i="7"/>
  <c r="S87" i="7"/>
  <c r="S59" i="7"/>
  <c r="S32" i="7"/>
  <c r="V4" i="7"/>
  <c r="S4" i="7"/>
  <c r="A20" i="1"/>
  <c r="A45" i="8"/>
  <c r="W1" i="8"/>
  <c r="V1" i="8"/>
  <c r="B1" i="8" l="1"/>
  <c r="A1" i="8"/>
  <c r="H1182" i="7"/>
  <c r="H1181" i="7"/>
  <c r="V1158" i="7"/>
  <c r="V1157" i="7"/>
  <c r="H1155" i="7"/>
  <c r="H1154" i="7"/>
  <c r="V1131" i="7"/>
  <c r="V1130" i="7"/>
  <c r="H1127" i="7"/>
  <c r="H1126" i="7"/>
  <c r="V1103" i="7"/>
  <c r="V1102" i="7"/>
  <c r="V1076" i="7"/>
  <c r="V1075" i="7"/>
  <c r="H1100" i="7"/>
  <c r="H1099" i="7"/>
  <c r="H1072" i="7"/>
  <c r="H1071" i="7"/>
  <c r="V1048" i="7"/>
  <c r="V1047" i="7"/>
  <c r="H1045" i="7"/>
  <c r="H1044" i="7"/>
  <c r="V1021" i="7"/>
  <c r="V1020" i="7"/>
  <c r="H1017" i="7"/>
  <c r="H1016" i="7"/>
  <c r="V993" i="7"/>
  <c r="V992" i="7"/>
  <c r="H990" i="7"/>
  <c r="H989" i="7"/>
  <c r="V966" i="7"/>
  <c r="V965" i="7"/>
  <c r="H962" i="7"/>
  <c r="H961" i="7"/>
  <c r="V938" i="7"/>
  <c r="V937" i="7"/>
  <c r="H935" i="7"/>
  <c r="H934" i="7"/>
  <c r="V911" i="7"/>
  <c r="V910" i="7"/>
  <c r="H907" i="7"/>
  <c r="H906" i="7"/>
  <c r="V883" i="7"/>
  <c r="V882" i="7"/>
  <c r="H880" i="7"/>
  <c r="H879" i="7"/>
  <c r="V856" i="7"/>
  <c r="V855" i="7"/>
  <c r="H852" i="7"/>
  <c r="H851" i="7"/>
  <c r="V828" i="7"/>
  <c r="V827" i="7"/>
  <c r="H825" i="7"/>
  <c r="H824" i="7"/>
  <c r="V801" i="7"/>
  <c r="V800" i="7"/>
  <c r="H797" i="7"/>
  <c r="H796" i="7"/>
  <c r="V773" i="7"/>
  <c r="V772" i="7"/>
  <c r="H770" i="7"/>
  <c r="H769" i="7"/>
  <c r="V746" i="7"/>
  <c r="V745" i="7"/>
  <c r="H742" i="7"/>
  <c r="H741" i="7"/>
  <c r="V718" i="7"/>
  <c r="V717" i="7"/>
  <c r="H715" i="7"/>
  <c r="H714" i="7"/>
  <c r="V691" i="7"/>
  <c r="V690" i="7"/>
  <c r="H687" i="7"/>
  <c r="H686" i="7"/>
  <c r="V663" i="7"/>
  <c r="V662" i="7"/>
  <c r="H660" i="7"/>
  <c r="H659" i="7"/>
  <c r="V636" i="7"/>
  <c r="V635" i="7"/>
  <c r="H632" i="7"/>
  <c r="H631" i="7"/>
  <c r="V608" i="7"/>
  <c r="V607" i="7"/>
  <c r="H605" i="7"/>
  <c r="H604" i="7"/>
  <c r="V581" i="7"/>
  <c r="V580" i="7"/>
  <c r="H577" i="7"/>
  <c r="H576" i="7"/>
  <c r="V553" i="7"/>
  <c r="V552" i="7"/>
  <c r="H550" i="7"/>
  <c r="H549" i="7"/>
  <c r="V526" i="7"/>
  <c r="V525" i="7"/>
  <c r="H522" i="7"/>
  <c r="H521" i="7"/>
  <c r="V498" i="7"/>
  <c r="V497" i="7"/>
  <c r="H495" i="7"/>
  <c r="H494" i="7"/>
  <c r="V471" i="7"/>
  <c r="V470" i="7"/>
  <c r="H467" i="7"/>
  <c r="H466" i="7"/>
  <c r="V443" i="7"/>
  <c r="V442" i="7"/>
  <c r="H440" i="7"/>
  <c r="H439" i="7"/>
  <c r="V416" i="7"/>
  <c r="V415" i="7"/>
  <c r="H412" i="7"/>
  <c r="H411" i="7"/>
  <c r="V388" i="7"/>
  <c r="V387" i="7"/>
  <c r="H385" i="7"/>
  <c r="H384" i="7"/>
  <c r="V361" i="7"/>
  <c r="V360" i="7"/>
  <c r="H357" i="7"/>
  <c r="H356" i="7"/>
  <c r="V333" i="7"/>
  <c r="V332" i="7"/>
  <c r="H330" i="7"/>
  <c r="H329" i="7"/>
  <c r="V306" i="7"/>
  <c r="V305" i="7"/>
  <c r="H302" i="7"/>
  <c r="H301" i="7"/>
  <c r="V278" i="7"/>
  <c r="V277" i="7"/>
  <c r="H275" i="7"/>
  <c r="H274" i="7"/>
  <c r="V251" i="7"/>
  <c r="V250" i="7"/>
  <c r="H247" i="7"/>
  <c r="H246" i="7"/>
  <c r="V223" i="7"/>
  <c r="V222" i="7"/>
  <c r="H220" i="7"/>
  <c r="H219" i="7"/>
  <c r="V196" i="7"/>
  <c r="V195" i="7"/>
  <c r="H192" i="7"/>
  <c r="H191" i="7"/>
  <c r="V168" i="7"/>
  <c r="V167" i="7"/>
  <c r="H165" i="7"/>
  <c r="H164" i="7"/>
  <c r="V141" i="7"/>
  <c r="V140" i="7"/>
  <c r="H137" i="7"/>
  <c r="H136" i="7"/>
  <c r="V113" i="7"/>
  <c r="V112" i="7"/>
  <c r="H110" i="7"/>
  <c r="H109" i="7"/>
  <c r="V86" i="7"/>
  <c r="V85" i="7"/>
  <c r="H82" i="7"/>
  <c r="H81" i="7"/>
  <c r="V58" i="7"/>
  <c r="V57" i="7"/>
  <c r="H55" i="7"/>
  <c r="H54" i="7"/>
  <c r="V31" i="7"/>
  <c r="V30" i="7"/>
  <c r="L1161" i="7"/>
  <c r="I1161" i="7"/>
  <c r="L1160" i="7"/>
  <c r="I1160" i="7"/>
  <c r="L1159" i="7"/>
  <c r="I1159" i="7"/>
  <c r="S1158" i="7"/>
  <c r="L1158" i="7"/>
  <c r="I1158" i="7"/>
  <c r="S1157" i="7"/>
  <c r="I1157" i="7"/>
  <c r="L1134" i="7"/>
  <c r="I1134" i="7"/>
  <c r="L1133" i="7"/>
  <c r="I1133" i="7"/>
  <c r="L1132" i="7"/>
  <c r="I1132" i="7"/>
  <c r="S1131" i="7"/>
  <c r="L1131" i="7"/>
  <c r="I1131" i="7"/>
  <c r="S1130" i="7"/>
  <c r="I1130" i="7"/>
  <c r="L1106" i="7"/>
  <c r="I1106" i="7"/>
  <c r="L1105" i="7"/>
  <c r="I1105" i="7"/>
  <c r="L1104" i="7"/>
  <c r="I1104" i="7"/>
  <c r="S1103" i="7"/>
  <c r="L1103" i="7"/>
  <c r="I1103" i="7"/>
  <c r="S1102" i="7"/>
  <c r="I1102" i="7"/>
  <c r="L1079" i="7"/>
  <c r="I1079" i="7"/>
  <c r="L1078" i="7"/>
  <c r="I1078" i="7"/>
  <c r="L1077" i="7"/>
  <c r="I1077" i="7"/>
  <c r="S1076" i="7"/>
  <c r="L1076" i="7"/>
  <c r="I1076" i="7"/>
  <c r="S1075" i="7"/>
  <c r="I1075" i="7"/>
  <c r="L1051" i="7"/>
  <c r="I1051" i="7"/>
  <c r="L1050" i="7"/>
  <c r="I1050" i="7"/>
  <c r="L1049" i="7"/>
  <c r="I1049" i="7"/>
  <c r="S1048" i="7"/>
  <c r="L1048" i="7"/>
  <c r="I1048" i="7"/>
  <c r="S1047" i="7"/>
  <c r="I1047" i="7"/>
  <c r="L1024" i="7"/>
  <c r="I1024" i="7"/>
  <c r="L1023" i="7"/>
  <c r="I1023" i="7"/>
  <c r="L1022" i="7"/>
  <c r="I1022" i="7"/>
  <c r="S1021" i="7"/>
  <c r="L1021" i="7"/>
  <c r="I1021" i="7"/>
  <c r="S1020" i="7"/>
  <c r="I1020" i="7"/>
  <c r="L996" i="7"/>
  <c r="I996" i="7"/>
  <c r="L995" i="7"/>
  <c r="I995" i="7"/>
  <c r="L994" i="7"/>
  <c r="I994" i="7"/>
  <c r="S993" i="7"/>
  <c r="L993" i="7"/>
  <c r="I993" i="7"/>
  <c r="S992" i="7"/>
  <c r="I992" i="7"/>
  <c r="L969" i="7"/>
  <c r="I969" i="7"/>
  <c r="L968" i="7"/>
  <c r="I968" i="7"/>
  <c r="L967" i="7"/>
  <c r="I967" i="7"/>
  <c r="S966" i="7"/>
  <c r="L966" i="7"/>
  <c r="I966" i="7"/>
  <c r="S965" i="7"/>
  <c r="I965" i="7"/>
  <c r="L941" i="7"/>
  <c r="I941" i="7"/>
  <c r="L940" i="7"/>
  <c r="I940" i="7"/>
  <c r="L939" i="7"/>
  <c r="I939" i="7"/>
  <c r="S938" i="7"/>
  <c r="L938" i="7"/>
  <c r="I938" i="7"/>
  <c r="S937" i="7"/>
  <c r="I937" i="7"/>
  <c r="L914" i="7"/>
  <c r="I914" i="7"/>
  <c r="L913" i="7"/>
  <c r="I913" i="7"/>
  <c r="L912" i="7"/>
  <c r="I912" i="7"/>
  <c r="S911" i="7"/>
  <c r="L911" i="7"/>
  <c r="I911" i="7"/>
  <c r="S910" i="7"/>
  <c r="I910" i="7"/>
  <c r="L886" i="7"/>
  <c r="I886" i="7"/>
  <c r="L885" i="7"/>
  <c r="I885" i="7"/>
  <c r="L884" i="7"/>
  <c r="I884" i="7"/>
  <c r="S883" i="7"/>
  <c r="L883" i="7"/>
  <c r="I883" i="7"/>
  <c r="S882" i="7"/>
  <c r="I882" i="7"/>
  <c r="L859" i="7"/>
  <c r="I859" i="7"/>
  <c r="L858" i="7"/>
  <c r="I858" i="7"/>
  <c r="L857" i="7"/>
  <c r="I857" i="7"/>
  <c r="S856" i="7"/>
  <c r="L856" i="7"/>
  <c r="I856" i="7"/>
  <c r="S855" i="7"/>
  <c r="I855" i="7"/>
  <c r="L831" i="7"/>
  <c r="I831" i="7"/>
  <c r="L830" i="7"/>
  <c r="I830" i="7"/>
  <c r="L829" i="7"/>
  <c r="I829" i="7"/>
  <c r="S828" i="7"/>
  <c r="L828" i="7"/>
  <c r="I828" i="7"/>
  <c r="S827" i="7"/>
  <c r="I827" i="7"/>
  <c r="L804" i="7"/>
  <c r="I804" i="7"/>
  <c r="L803" i="7"/>
  <c r="I803" i="7"/>
  <c r="L802" i="7"/>
  <c r="I802" i="7"/>
  <c r="S801" i="7"/>
  <c r="L801" i="7"/>
  <c r="I801" i="7"/>
  <c r="S800" i="7"/>
  <c r="I800" i="7"/>
  <c r="L776" i="7"/>
  <c r="I776" i="7"/>
  <c r="L775" i="7"/>
  <c r="I775" i="7"/>
  <c r="L774" i="7"/>
  <c r="I774" i="7"/>
  <c r="S773" i="7"/>
  <c r="L773" i="7"/>
  <c r="I773" i="7"/>
  <c r="S772" i="7"/>
  <c r="I772" i="7"/>
  <c r="L749" i="7"/>
  <c r="I749" i="7"/>
  <c r="L748" i="7"/>
  <c r="I748" i="7"/>
  <c r="L747" i="7"/>
  <c r="I747" i="7"/>
  <c r="S746" i="7"/>
  <c r="L746" i="7"/>
  <c r="I746" i="7"/>
  <c r="S745" i="7"/>
  <c r="I745" i="7"/>
  <c r="L721" i="7"/>
  <c r="I721" i="7"/>
  <c r="L720" i="7"/>
  <c r="I720" i="7"/>
  <c r="L719" i="7"/>
  <c r="I719" i="7"/>
  <c r="S718" i="7"/>
  <c r="L718" i="7"/>
  <c r="I718" i="7"/>
  <c r="S717" i="7"/>
  <c r="I717" i="7"/>
  <c r="L694" i="7"/>
  <c r="I694" i="7"/>
  <c r="L693" i="7"/>
  <c r="I693" i="7"/>
  <c r="L692" i="7"/>
  <c r="I692" i="7"/>
  <c r="S691" i="7"/>
  <c r="L691" i="7"/>
  <c r="I691" i="7"/>
  <c r="S690" i="7"/>
  <c r="I690" i="7"/>
  <c r="L666" i="7"/>
  <c r="I666" i="7"/>
  <c r="L665" i="7"/>
  <c r="I665" i="7"/>
  <c r="L664" i="7"/>
  <c r="I664" i="7"/>
  <c r="S663" i="7"/>
  <c r="L663" i="7"/>
  <c r="I663" i="7"/>
  <c r="S662" i="7"/>
  <c r="I662" i="7"/>
  <c r="L639" i="7"/>
  <c r="I639" i="7"/>
  <c r="L638" i="7"/>
  <c r="I638" i="7"/>
  <c r="L637" i="7"/>
  <c r="I637" i="7"/>
  <c r="S636" i="7"/>
  <c r="L636" i="7"/>
  <c r="I636" i="7"/>
  <c r="S635" i="7"/>
  <c r="I635" i="7"/>
  <c r="L611" i="7"/>
  <c r="I611" i="7"/>
  <c r="L610" i="7"/>
  <c r="I610" i="7"/>
  <c r="L609" i="7"/>
  <c r="I609" i="7"/>
  <c r="S608" i="7"/>
  <c r="L608" i="7"/>
  <c r="I608" i="7"/>
  <c r="S607" i="7"/>
  <c r="I607" i="7"/>
  <c r="L584" i="7"/>
  <c r="I584" i="7"/>
  <c r="L583" i="7"/>
  <c r="I583" i="7"/>
  <c r="L582" i="7"/>
  <c r="I582" i="7"/>
  <c r="S581" i="7"/>
  <c r="L581" i="7"/>
  <c r="I581" i="7"/>
  <c r="S580" i="7"/>
  <c r="I580" i="7"/>
  <c r="L556" i="7"/>
  <c r="I556" i="7"/>
  <c r="L555" i="7"/>
  <c r="I555" i="7"/>
  <c r="L554" i="7"/>
  <c r="I554" i="7"/>
  <c r="S553" i="7"/>
  <c r="L553" i="7"/>
  <c r="I553" i="7"/>
  <c r="S552" i="7"/>
  <c r="I552" i="7"/>
  <c r="L529" i="7"/>
  <c r="I529" i="7"/>
  <c r="L528" i="7"/>
  <c r="I528" i="7"/>
  <c r="L527" i="7"/>
  <c r="I527" i="7"/>
  <c r="S526" i="7"/>
  <c r="L526" i="7"/>
  <c r="I526" i="7"/>
  <c r="S525" i="7"/>
  <c r="I525" i="7"/>
  <c r="L501" i="7"/>
  <c r="I501" i="7"/>
  <c r="L500" i="7"/>
  <c r="I500" i="7"/>
  <c r="L499" i="7"/>
  <c r="I499" i="7"/>
  <c r="S498" i="7"/>
  <c r="L498" i="7"/>
  <c r="I498" i="7"/>
  <c r="S497" i="7"/>
  <c r="I497" i="7"/>
  <c r="L474" i="7"/>
  <c r="I474" i="7"/>
  <c r="L473" i="7"/>
  <c r="I473" i="7"/>
  <c r="L472" i="7"/>
  <c r="I472" i="7"/>
  <c r="S471" i="7"/>
  <c r="L471" i="7"/>
  <c r="I471" i="7"/>
  <c r="S470" i="7"/>
  <c r="I470" i="7"/>
  <c r="L446" i="7"/>
  <c r="I446" i="7"/>
  <c r="L445" i="7"/>
  <c r="I445" i="7"/>
  <c r="L444" i="7"/>
  <c r="I444" i="7"/>
  <c r="S443" i="7"/>
  <c r="L443" i="7"/>
  <c r="I443" i="7"/>
  <c r="S442" i="7"/>
  <c r="I442" i="7"/>
  <c r="L419" i="7"/>
  <c r="I419" i="7"/>
  <c r="L418" i="7"/>
  <c r="I418" i="7"/>
  <c r="L417" i="7"/>
  <c r="I417" i="7"/>
  <c r="S416" i="7"/>
  <c r="L416" i="7"/>
  <c r="I416" i="7"/>
  <c r="S415" i="7"/>
  <c r="I415" i="7"/>
  <c r="L391" i="7"/>
  <c r="I391" i="7"/>
  <c r="L390" i="7"/>
  <c r="I390" i="7"/>
  <c r="L389" i="7"/>
  <c r="I389" i="7"/>
  <c r="S388" i="7"/>
  <c r="L388" i="7"/>
  <c r="I388" i="7"/>
  <c r="S387" i="7"/>
  <c r="I387" i="7"/>
  <c r="L364" i="7"/>
  <c r="I364" i="7"/>
  <c r="L363" i="7"/>
  <c r="I363" i="7"/>
  <c r="L362" i="7"/>
  <c r="I362" i="7"/>
  <c r="S361" i="7"/>
  <c r="L361" i="7"/>
  <c r="I361" i="7"/>
  <c r="S360" i="7"/>
  <c r="I360" i="7"/>
  <c r="L336" i="7"/>
  <c r="I336" i="7"/>
  <c r="L335" i="7"/>
  <c r="I335" i="7"/>
  <c r="L334" i="7"/>
  <c r="I334" i="7"/>
  <c r="S333" i="7"/>
  <c r="L333" i="7"/>
  <c r="I333" i="7"/>
  <c r="S332" i="7"/>
  <c r="I332" i="7"/>
  <c r="L309" i="7"/>
  <c r="I309" i="7"/>
  <c r="L308" i="7"/>
  <c r="I308" i="7"/>
  <c r="L307" i="7"/>
  <c r="I307" i="7"/>
  <c r="S306" i="7"/>
  <c r="L306" i="7"/>
  <c r="I306" i="7"/>
  <c r="S305" i="7"/>
  <c r="I305" i="7"/>
  <c r="L281" i="7"/>
  <c r="I281" i="7"/>
  <c r="L280" i="7"/>
  <c r="I280" i="7"/>
  <c r="L279" i="7"/>
  <c r="I279" i="7"/>
  <c r="S278" i="7"/>
  <c r="L278" i="7"/>
  <c r="I278" i="7"/>
  <c r="S277" i="7"/>
  <c r="I277" i="7"/>
  <c r="L254" i="7"/>
  <c r="I254" i="7"/>
  <c r="L253" i="7"/>
  <c r="I253" i="7"/>
  <c r="L252" i="7"/>
  <c r="I252" i="7"/>
  <c r="S251" i="7"/>
  <c r="L251" i="7"/>
  <c r="I251" i="7"/>
  <c r="S250" i="7"/>
  <c r="I250" i="7"/>
  <c r="L226" i="7"/>
  <c r="I226" i="7"/>
  <c r="L225" i="7"/>
  <c r="I225" i="7"/>
  <c r="L224" i="7"/>
  <c r="I224" i="7"/>
  <c r="S223" i="7"/>
  <c r="L223" i="7"/>
  <c r="I223" i="7"/>
  <c r="S222" i="7"/>
  <c r="I222" i="7"/>
  <c r="L199" i="7"/>
  <c r="I199" i="7"/>
  <c r="L198" i="7"/>
  <c r="I198" i="7"/>
  <c r="L197" i="7"/>
  <c r="I197" i="7"/>
  <c r="S196" i="7"/>
  <c r="L196" i="7"/>
  <c r="I196" i="7"/>
  <c r="S195" i="7"/>
  <c r="I195" i="7"/>
  <c r="L171" i="7"/>
  <c r="I171" i="7"/>
  <c r="L170" i="7"/>
  <c r="I170" i="7"/>
  <c r="L169" i="7"/>
  <c r="I169" i="7"/>
  <c r="S168" i="7"/>
  <c r="L168" i="7"/>
  <c r="I168" i="7"/>
  <c r="S167" i="7"/>
  <c r="I167" i="7"/>
  <c r="L144" i="7"/>
  <c r="I144" i="7"/>
  <c r="L143" i="7"/>
  <c r="I143" i="7"/>
  <c r="L142" i="7"/>
  <c r="I142" i="7"/>
  <c r="S141" i="7"/>
  <c r="L141" i="7"/>
  <c r="I141" i="7"/>
  <c r="S140" i="7"/>
  <c r="I140" i="7"/>
  <c r="L116" i="7"/>
  <c r="I116" i="7"/>
  <c r="L115" i="7"/>
  <c r="I115" i="7"/>
  <c r="L114" i="7"/>
  <c r="I114" i="7"/>
  <c r="S113" i="7"/>
  <c r="L113" i="7"/>
  <c r="I113" i="7"/>
  <c r="S112" i="7"/>
  <c r="I112" i="7"/>
  <c r="L89" i="7"/>
  <c r="I89" i="7"/>
  <c r="L88" i="7"/>
  <c r="I88" i="7"/>
  <c r="L87" i="7"/>
  <c r="I87" i="7"/>
  <c r="S86" i="7"/>
  <c r="L86" i="7"/>
  <c r="I86" i="7"/>
  <c r="S85" i="7"/>
  <c r="I85" i="7"/>
  <c r="L61" i="7"/>
  <c r="I61" i="7"/>
  <c r="L60" i="7"/>
  <c r="I60" i="7"/>
  <c r="L59" i="7"/>
  <c r="I59" i="7"/>
  <c r="S58" i="7"/>
  <c r="L58" i="7"/>
  <c r="I58" i="7"/>
  <c r="S57" i="7"/>
  <c r="I57" i="7"/>
  <c r="L34" i="7"/>
  <c r="I34" i="7"/>
  <c r="L33" i="7"/>
  <c r="I33" i="7"/>
  <c r="L32" i="7"/>
  <c r="I32" i="7"/>
  <c r="S31" i="7"/>
  <c r="L31" i="7"/>
  <c r="I31" i="7"/>
  <c r="S30" i="7"/>
  <c r="I30" i="7"/>
  <c r="H27" i="7" l="1"/>
  <c r="H26" i="7"/>
  <c r="V3" i="7"/>
  <c r="V2" i="7"/>
  <c r="S3" i="7"/>
  <c r="S2" i="7"/>
  <c r="L6" i="7"/>
  <c r="L5" i="7"/>
  <c r="L4" i="7"/>
  <c r="L3" i="7"/>
  <c r="I6" i="7"/>
  <c r="I5" i="7"/>
  <c r="I4" i="7"/>
  <c r="I3" i="7"/>
  <c r="I2" i="7"/>
  <c r="AM5" i="4" l="1"/>
  <c r="AM6" i="4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5" i="4"/>
  <c r="U42" i="8" l="1"/>
  <c r="J1127" i="7"/>
  <c r="J1017" i="7"/>
  <c r="U38" i="8"/>
  <c r="U34" i="8"/>
  <c r="J907" i="7"/>
  <c r="U30" i="8"/>
  <c r="J797" i="7"/>
  <c r="U26" i="8"/>
  <c r="J687" i="7"/>
  <c r="U22" i="8"/>
  <c r="J577" i="7"/>
  <c r="U18" i="8"/>
  <c r="J467" i="7"/>
  <c r="U14" i="8"/>
  <c r="J357" i="7"/>
  <c r="U10" i="8"/>
  <c r="J247" i="7"/>
  <c r="U6" i="8"/>
  <c r="J137" i="7"/>
  <c r="U41" i="8"/>
  <c r="J1100" i="7"/>
  <c r="U37" i="8"/>
  <c r="J990" i="7"/>
  <c r="U33" i="8"/>
  <c r="J880" i="7"/>
  <c r="U29" i="8"/>
  <c r="J770" i="7"/>
  <c r="U25" i="8"/>
  <c r="J660" i="7"/>
  <c r="U21" i="8"/>
  <c r="J550" i="7"/>
  <c r="U17" i="8"/>
  <c r="J440" i="7"/>
  <c r="U13" i="8"/>
  <c r="J330" i="7"/>
  <c r="U9" i="8"/>
  <c r="J220" i="7"/>
  <c r="U5" i="8"/>
  <c r="J110" i="7"/>
  <c r="J1182" i="7"/>
  <c r="U44" i="8"/>
  <c r="J1072" i="7"/>
  <c r="U40" i="8"/>
  <c r="J962" i="7"/>
  <c r="U36" i="8"/>
  <c r="J852" i="7"/>
  <c r="U32" i="8"/>
  <c r="J742" i="7"/>
  <c r="U28" i="8"/>
  <c r="J632" i="7"/>
  <c r="U24" i="8"/>
  <c r="J522" i="7"/>
  <c r="U20" i="8"/>
  <c r="U16" i="8"/>
  <c r="J412" i="7"/>
  <c r="J302" i="7"/>
  <c r="U12" i="8"/>
  <c r="J192" i="7"/>
  <c r="U8" i="8"/>
  <c r="J82" i="7"/>
  <c r="U4" i="8"/>
  <c r="U43" i="8"/>
  <c r="J1155" i="7"/>
  <c r="U39" i="8"/>
  <c r="J1045" i="7"/>
  <c r="U35" i="8"/>
  <c r="J935" i="7"/>
  <c r="J825" i="7"/>
  <c r="U31" i="8"/>
  <c r="J715" i="7"/>
  <c r="U27" i="8"/>
  <c r="J605" i="7"/>
  <c r="U23" i="8"/>
  <c r="U19" i="8"/>
  <c r="J495" i="7"/>
  <c r="J385" i="7"/>
  <c r="U15" i="8"/>
  <c r="J275" i="7"/>
  <c r="U11" i="8"/>
  <c r="J165" i="7"/>
  <c r="U7" i="8"/>
  <c r="J55" i="7"/>
  <c r="U3" i="8"/>
  <c r="T42" i="8"/>
  <c r="J1126" i="7"/>
  <c r="T38" i="8"/>
  <c r="J1016" i="7"/>
  <c r="J906" i="7"/>
  <c r="T34" i="8"/>
  <c r="J796" i="7"/>
  <c r="T30" i="8"/>
  <c r="J686" i="7"/>
  <c r="T26" i="8"/>
  <c r="T22" i="8"/>
  <c r="J576" i="7"/>
  <c r="T18" i="8"/>
  <c r="J466" i="7"/>
  <c r="J356" i="7"/>
  <c r="T14" i="8"/>
  <c r="J246" i="7"/>
  <c r="T10" i="8"/>
  <c r="T6" i="8"/>
  <c r="J136" i="7"/>
  <c r="T3" i="8"/>
  <c r="J54" i="7"/>
  <c r="T41" i="8"/>
  <c r="J1099" i="7"/>
  <c r="T37" i="8"/>
  <c r="J989" i="7"/>
  <c r="T33" i="8"/>
  <c r="J879" i="7"/>
  <c r="T29" i="8"/>
  <c r="J769" i="7"/>
  <c r="T25" i="8"/>
  <c r="J659" i="7"/>
  <c r="T21" i="8"/>
  <c r="J549" i="7"/>
  <c r="T17" i="8"/>
  <c r="J439" i="7"/>
  <c r="T13" i="8"/>
  <c r="J329" i="7"/>
  <c r="T9" i="8"/>
  <c r="J219" i="7"/>
  <c r="T5" i="8"/>
  <c r="J109" i="7"/>
  <c r="J1181" i="7"/>
  <c r="T44" i="8"/>
  <c r="J1071" i="7"/>
  <c r="T40" i="8"/>
  <c r="J961" i="7"/>
  <c r="T36" i="8"/>
  <c r="T32" i="8"/>
  <c r="J851" i="7"/>
  <c r="J741" i="7"/>
  <c r="T28" i="8"/>
  <c r="T24" i="8"/>
  <c r="J631" i="7"/>
  <c r="J521" i="7"/>
  <c r="T20" i="8"/>
  <c r="T16" i="8"/>
  <c r="J411" i="7"/>
  <c r="J301" i="7"/>
  <c r="T12" i="8"/>
  <c r="T8" i="8"/>
  <c r="J191" i="7"/>
  <c r="T4" i="8"/>
  <c r="J81" i="7"/>
  <c r="T43" i="8"/>
  <c r="J1154" i="7"/>
  <c r="T39" i="8"/>
  <c r="J1044" i="7"/>
  <c r="T35" i="8"/>
  <c r="J934" i="7"/>
  <c r="T31" i="8"/>
  <c r="J824" i="7"/>
  <c r="T27" i="8"/>
  <c r="J714" i="7"/>
  <c r="T23" i="8"/>
  <c r="J604" i="7"/>
  <c r="T19" i="8"/>
  <c r="J494" i="7"/>
  <c r="T15" i="8"/>
  <c r="J384" i="7"/>
  <c r="T11" i="8"/>
  <c r="J274" i="7"/>
  <c r="T7" i="8"/>
  <c r="J164" i="7"/>
  <c r="AP1" i="5"/>
  <c r="AO1" i="5"/>
  <c r="S1079" i="7" l="1"/>
  <c r="S1024" i="7"/>
  <c r="S969" i="7"/>
  <c r="S721" i="7"/>
  <c r="S584" i="7"/>
  <c r="S556" i="7"/>
  <c r="S529" i="7"/>
  <c r="S501" i="7"/>
  <c r="S336" i="7"/>
  <c r="S199" i="7"/>
  <c r="S89" i="7"/>
  <c r="S34" i="7"/>
  <c r="S1161" i="7"/>
  <c r="S1106" i="7"/>
  <c r="S914" i="7"/>
  <c r="S886" i="7"/>
  <c r="S831" i="7"/>
  <c r="S666" i="7"/>
  <c r="S446" i="7"/>
  <c r="S419" i="7"/>
  <c r="S171" i="7"/>
  <c r="S1051" i="7"/>
  <c r="S996" i="7"/>
  <c r="S941" i="7"/>
  <c r="S776" i="7"/>
  <c r="S749" i="7"/>
  <c r="S694" i="7"/>
  <c r="S611" i="7"/>
  <c r="S474" i="7"/>
  <c r="S364" i="7"/>
  <c r="S226" i="7"/>
  <c r="S116" i="7"/>
  <c r="S61" i="7"/>
  <c r="S1134" i="7"/>
  <c r="S859" i="7"/>
  <c r="S804" i="7"/>
  <c r="S639" i="7"/>
  <c r="S391" i="7"/>
  <c r="S309" i="7"/>
  <c r="S281" i="7"/>
  <c r="S254" i="7"/>
  <c r="S144" i="7"/>
  <c r="S6" i="7"/>
  <c r="S1160" i="7"/>
  <c r="S1023" i="7"/>
  <c r="S830" i="7"/>
  <c r="S748" i="7"/>
  <c r="S583" i="7"/>
  <c r="S170" i="7"/>
  <c r="S33" i="7"/>
  <c r="S1050" i="7"/>
  <c r="S940" i="7"/>
  <c r="S913" i="7"/>
  <c r="S858" i="7"/>
  <c r="S638" i="7"/>
  <c r="S610" i="7"/>
  <c r="S555" i="7"/>
  <c r="S335" i="7"/>
  <c r="S308" i="7"/>
  <c r="S60" i="7"/>
  <c r="S1105" i="7"/>
  <c r="S1078" i="7"/>
  <c r="S968" i="7"/>
  <c r="S885" i="7"/>
  <c r="S693" i="7"/>
  <c r="S665" i="7"/>
  <c r="S528" i="7"/>
  <c r="S473" i="7"/>
  <c r="S445" i="7"/>
  <c r="S390" i="7"/>
  <c r="S363" i="7"/>
  <c r="S280" i="7"/>
  <c r="S198" i="7"/>
  <c r="S88" i="7"/>
  <c r="S1133" i="7"/>
  <c r="S995" i="7"/>
  <c r="S803" i="7"/>
  <c r="S775" i="7"/>
  <c r="S720" i="7"/>
  <c r="S500" i="7"/>
  <c r="S418" i="7"/>
  <c r="S253" i="7"/>
  <c r="S225" i="7"/>
  <c r="S143" i="7"/>
  <c r="S115" i="7"/>
  <c r="S5" i="7"/>
  <c r="G165" i="7"/>
  <c r="G385" i="7"/>
  <c r="G605" i="7"/>
  <c r="G825" i="7"/>
  <c r="G82" i="7"/>
  <c r="G302" i="7"/>
  <c r="G522" i="7"/>
  <c r="G742" i="7"/>
  <c r="G962" i="7"/>
  <c r="G1182" i="7"/>
  <c r="G247" i="7"/>
  <c r="G467" i="7"/>
  <c r="G687" i="7"/>
  <c r="G907" i="7"/>
  <c r="G1127" i="7"/>
  <c r="G495" i="7"/>
  <c r="G935" i="7"/>
  <c r="G1155" i="7"/>
  <c r="G412" i="7"/>
  <c r="G110" i="7"/>
  <c r="G330" i="7"/>
  <c r="G550" i="7"/>
  <c r="G770" i="7"/>
  <c r="G990" i="7"/>
  <c r="G137" i="7"/>
  <c r="G55" i="7"/>
  <c r="G275" i="7"/>
  <c r="M715" i="7"/>
  <c r="K715" i="7"/>
  <c r="N715" i="7" s="1"/>
  <c r="G715" i="7"/>
  <c r="G192" i="7"/>
  <c r="G632" i="7"/>
  <c r="G852" i="7"/>
  <c r="G1072" i="7"/>
  <c r="G357" i="7"/>
  <c r="G577" i="7"/>
  <c r="G797" i="7"/>
  <c r="G1045" i="7"/>
  <c r="G220" i="7"/>
  <c r="G440" i="7"/>
  <c r="G660" i="7"/>
  <c r="G880" i="7"/>
  <c r="G1100" i="7"/>
  <c r="G1017" i="7"/>
  <c r="G301" i="7"/>
  <c r="G741" i="7"/>
  <c r="G1181" i="7"/>
  <c r="G439" i="7"/>
  <c r="G879" i="7"/>
  <c r="G1099" i="7"/>
  <c r="G576" i="7"/>
  <c r="G274" i="7"/>
  <c r="G714" i="7"/>
  <c r="G1154" i="7"/>
  <c r="G411" i="7"/>
  <c r="G109" i="7"/>
  <c r="G796" i="7"/>
  <c r="G1071" i="7"/>
  <c r="G329" i="7"/>
  <c r="G549" i="7"/>
  <c r="G769" i="7"/>
  <c r="G989" i="7"/>
  <c r="G54" i="7"/>
  <c r="G466" i="7"/>
  <c r="G1126" i="7"/>
  <c r="G521" i="7"/>
  <c r="G961" i="7"/>
  <c r="G219" i="7"/>
  <c r="G659" i="7"/>
  <c r="G136" i="7"/>
  <c r="G1016" i="7"/>
  <c r="G494" i="7"/>
  <c r="G934" i="7"/>
  <c r="G191" i="7"/>
  <c r="G631" i="7"/>
  <c r="G851" i="7"/>
  <c r="G356" i="7"/>
  <c r="G164" i="7"/>
  <c r="G384" i="7"/>
  <c r="G604" i="7"/>
  <c r="G824" i="7"/>
  <c r="G1044" i="7"/>
  <c r="G81" i="7"/>
  <c r="G246" i="7"/>
  <c r="G686" i="7"/>
  <c r="G906" i="7"/>
  <c r="AM46" i="6"/>
  <c r="AK46" i="6"/>
  <c r="AI46" i="6"/>
  <c r="AG46" i="6"/>
  <c r="AE46" i="6"/>
  <c r="AC46" i="6"/>
  <c r="AA46" i="6"/>
  <c r="Y46" i="6"/>
  <c r="W46" i="6"/>
  <c r="U46" i="6"/>
  <c r="S46" i="6"/>
  <c r="Q46" i="6"/>
  <c r="O46" i="6"/>
  <c r="M46" i="6"/>
  <c r="K46" i="6"/>
  <c r="I46" i="6"/>
  <c r="G46" i="6"/>
  <c r="E46" i="6"/>
  <c r="C46" i="6"/>
  <c r="B46" i="6"/>
  <c r="A46" i="6"/>
  <c r="AM45" i="6"/>
  <c r="AK45" i="6"/>
  <c r="AI45" i="6"/>
  <c r="AG45" i="6"/>
  <c r="AE45" i="6"/>
  <c r="AC45" i="6"/>
  <c r="AA45" i="6"/>
  <c r="Y45" i="6"/>
  <c r="W45" i="6"/>
  <c r="U45" i="6"/>
  <c r="S45" i="6"/>
  <c r="Q45" i="6"/>
  <c r="O45" i="6"/>
  <c r="M45" i="6"/>
  <c r="K45" i="6"/>
  <c r="I45" i="6"/>
  <c r="G45" i="6"/>
  <c r="E45" i="6"/>
  <c r="C45" i="6"/>
  <c r="B45" i="6"/>
  <c r="A45" i="6"/>
  <c r="AM44" i="6"/>
  <c r="AK44" i="6"/>
  <c r="AI44" i="6"/>
  <c r="AG44" i="6"/>
  <c r="AE44" i="6"/>
  <c r="AC44" i="6"/>
  <c r="AA44" i="6"/>
  <c r="Y44" i="6"/>
  <c r="W44" i="6"/>
  <c r="U44" i="6"/>
  <c r="S44" i="6"/>
  <c r="Q44" i="6"/>
  <c r="O44" i="6"/>
  <c r="M44" i="6"/>
  <c r="K44" i="6"/>
  <c r="I44" i="6"/>
  <c r="G44" i="6"/>
  <c r="E44" i="6"/>
  <c r="C44" i="6"/>
  <c r="B44" i="6"/>
  <c r="A44" i="6"/>
  <c r="AM43" i="6"/>
  <c r="AK43" i="6"/>
  <c r="AI43" i="6"/>
  <c r="AG43" i="6"/>
  <c r="AE43" i="6"/>
  <c r="AC43" i="6"/>
  <c r="AA43" i="6"/>
  <c r="Y43" i="6"/>
  <c r="W43" i="6"/>
  <c r="U43" i="6"/>
  <c r="S43" i="6"/>
  <c r="Q43" i="6"/>
  <c r="O43" i="6"/>
  <c r="M43" i="6"/>
  <c r="K43" i="6"/>
  <c r="I43" i="6"/>
  <c r="G43" i="6"/>
  <c r="E43" i="6"/>
  <c r="C43" i="6"/>
  <c r="B43" i="6"/>
  <c r="A43" i="6"/>
  <c r="AM42" i="6"/>
  <c r="AK42" i="6"/>
  <c r="AI42" i="6"/>
  <c r="AG42" i="6"/>
  <c r="AE42" i="6"/>
  <c r="AC42" i="6"/>
  <c r="AA42" i="6"/>
  <c r="Y42" i="6"/>
  <c r="W42" i="6"/>
  <c r="U42" i="6"/>
  <c r="S42" i="6"/>
  <c r="Q42" i="6"/>
  <c r="O42" i="6"/>
  <c r="M42" i="6"/>
  <c r="K42" i="6"/>
  <c r="I42" i="6"/>
  <c r="G42" i="6"/>
  <c r="E42" i="6"/>
  <c r="C42" i="6"/>
  <c r="B42" i="6"/>
  <c r="A42" i="6"/>
  <c r="AM41" i="6"/>
  <c r="AK41" i="6"/>
  <c r="AI41" i="6"/>
  <c r="AG41" i="6"/>
  <c r="AE41" i="6"/>
  <c r="AC41" i="6"/>
  <c r="AA41" i="6"/>
  <c r="Y41" i="6"/>
  <c r="W41" i="6"/>
  <c r="U41" i="6"/>
  <c r="S41" i="6"/>
  <c r="Q41" i="6"/>
  <c r="O41" i="6"/>
  <c r="M41" i="6"/>
  <c r="K41" i="6"/>
  <c r="I41" i="6"/>
  <c r="G41" i="6"/>
  <c r="E41" i="6"/>
  <c r="C41" i="6"/>
  <c r="B41" i="6"/>
  <c r="A41" i="6"/>
  <c r="AM40" i="6"/>
  <c r="AK40" i="6"/>
  <c r="AI40" i="6"/>
  <c r="AG40" i="6"/>
  <c r="AE40" i="6"/>
  <c r="AC40" i="6"/>
  <c r="AA40" i="6"/>
  <c r="Y40" i="6"/>
  <c r="W40" i="6"/>
  <c r="U40" i="6"/>
  <c r="S40" i="6"/>
  <c r="Q40" i="6"/>
  <c r="O40" i="6"/>
  <c r="M40" i="6"/>
  <c r="K40" i="6"/>
  <c r="I40" i="6"/>
  <c r="G40" i="6"/>
  <c r="E40" i="6"/>
  <c r="C40" i="6"/>
  <c r="B40" i="6"/>
  <c r="A40" i="6"/>
  <c r="AM39" i="6"/>
  <c r="AK39" i="6"/>
  <c r="AI39" i="6"/>
  <c r="AG39" i="6"/>
  <c r="AE39" i="6"/>
  <c r="AC39" i="6"/>
  <c r="AA39" i="6"/>
  <c r="Y39" i="6"/>
  <c r="W39" i="6"/>
  <c r="U39" i="6"/>
  <c r="S39" i="6"/>
  <c r="Q39" i="6"/>
  <c r="O39" i="6"/>
  <c r="M39" i="6"/>
  <c r="K39" i="6"/>
  <c r="I39" i="6"/>
  <c r="G39" i="6"/>
  <c r="E39" i="6"/>
  <c r="C39" i="6"/>
  <c r="B39" i="6"/>
  <c r="A39" i="6"/>
  <c r="AM38" i="6"/>
  <c r="AK38" i="6"/>
  <c r="AI38" i="6"/>
  <c r="AG38" i="6"/>
  <c r="AE38" i="6"/>
  <c r="AC38" i="6"/>
  <c r="AA38" i="6"/>
  <c r="Y38" i="6"/>
  <c r="W38" i="6"/>
  <c r="U38" i="6"/>
  <c r="S38" i="6"/>
  <c r="Q38" i="6"/>
  <c r="O38" i="6"/>
  <c r="M38" i="6"/>
  <c r="K38" i="6"/>
  <c r="I38" i="6"/>
  <c r="G38" i="6"/>
  <c r="E38" i="6"/>
  <c r="C38" i="6"/>
  <c r="B38" i="6"/>
  <c r="A38" i="6"/>
  <c r="AM37" i="6"/>
  <c r="AK37" i="6"/>
  <c r="AI37" i="6"/>
  <c r="AG37" i="6"/>
  <c r="AE37" i="6"/>
  <c r="AC37" i="6"/>
  <c r="AA37" i="6"/>
  <c r="Y37" i="6"/>
  <c r="W37" i="6"/>
  <c r="U37" i="6"/>
  <c r="S37" i="6"/>
  <c r="Q37" i="6"/>
  <c r="O37" i="6"/>
  <c r="M37" i="6"/>
  <c r="K37" i="6"/>
  <c r="I37" i="6"/>
  <c r="G37" i="6"/>
  <c r="E37" i="6"/>
  <c r="C37" i="6"/>
  <c r="B37" i="6"/>
  <c r="A37" i="6"/>
  <c r="AM36" i="6"/>
  <c r="AK36" i="6"/>
  <c r="AI36" i="6"/>
  <c r="AG36" i="6"/>
  <c r="AE36" i="6"/>
  <c r="AC36" i="6"/>
  <c r="AA36" i="6"/>
  <c r="Y36" i="6"/>
  <c r="W36" i="6"/>
  <c r="U36" i="6"/>
  <c r="S36" i="6"/>
  <c r="Q36" i="6"/>
  <c r="O36" i="6"/>
  <c r="M36" i="6"/>
  <c r="K36" i="6"/>
  <c r="I36" i="6"/>
  <c r="G36" i="6"/>
  <c r="E36" i="6"/>
  <c r="C36" i="6"/>
  <c r="B36" i="6"/>
  <c r="A36" i="6"/>
  <c r="AM35" i="6"/>
  <c r="AK35" i="6"/>
  <c r="AI35" i="6"/>
  <c r="AG35" i="6"/>
  <c r="AE35" i="6"/>
  <c r="AC35" i="6"/>
  <c r="AA35" i="6"/>
  <c r="Y35" i="6"/>
  <c r="W35" i="6"/>
  <c r="U35" i="6"/>
  <c r="S35" i="6"/>
  <c r="Q35" i="6"/>
  <c r="O35" i="6"/>
  <c r="M35" i="6"/>
  <c r="K35" i="6"/>
  <c r="I35" i="6"/>
  <c r="G35" i="6"/>
  <c r="E35" i="6"/>
  <c r="C35" i="6"/>
  <c r="B35" i="6"/>
  <c r="A35" i="6"/>
  <c r="AM34" i="6"/>
  <c r="AK34" i="6"/>
  <c r="AI34" i="6"/>
  <c r="AG34" i="6"/>
  <c r="AE34" i="6"/>
  <c r="AC34" i="6"/>
  <c r="AA34" i="6"/>
  <c r="Y34" i="6"/>
  <c r="W34" i="6"/>
  <c r="U34" i="6"/>
  <c r="S34" i="6"/>
  <c r="Q34" i="6"/>
  <c r="O34" i="6"/>
  <c r="M34" i="6"/>
  <c r="K34" i="6"/>
  <c r="I34" i="6"/>
  <c r="G34" i="6"/>
  <c r="E34" i="6"/>
  <c r="C34" i="6"/>
  <c r="B34" i="6"/>
  <c r="A34" i="6"/>
  <c r="AM33" i="6"/>
  <c r="AK33" i="6"/>
  <c r="AI33" i="6"/>
  <c r="AG33" i="6"/>
  <c r="AE33" i="6"/>
  <c r="AC33" i="6"/>
  <c r="AA33" i="6"/>
  <c r="Y33" i="6"/>
  <c r="W33" i="6"/>
  <c r="U33" i="6"/>
  <c r="S33" i="6"/>
  <c r="Q33" i="6"/>
  <c r="O33" i="6"/>
  <c r="M33" i="6"/>
  <c r="K33" i="6"/>
  <c r="I33" i="6"/>
  <c r="G33" i="6"/>
  <c r="E33" i="6"/>
  <c r="C33" i="6"/>
  <c r="B33" i="6"/>
  <c r="A33" i="6"/>
  <c r="AM32" i="6"/>
  <c r="AK32" i="6"/>
  <c r="AI32" i="6"/>
  <c r="AG32" i="6"/>
  <c r="AE32" i="6"/>
  <c r="AC32" i="6"/>
  <c r="AA32" i="6"/>
  <c r="Y32" i="6"/>
  <c r="W32" i="6"/>
  <c r="U32" i="6"/>
  <c r="S32" i="6"/>
  <c r="Q32" i="6"/>
  <c r="O32" i="6"/>
  <c r="M32" i="6"/>
  <c r="K32" i="6"/>
  <c r="I32" i="6"/>
  <c r="G32" i="6"/>
  <c r="E32" i="6"/>
  <c r="C32" i="6"/>
  <c r="B32" i="6"/>
  <c r="A32" i="6"/>
  <c r="AM31" i="6"/>
  <c r="AK31" i="6"/>
  <c r="AI31" i="6"/>
  <c r="AG31" i="6"/>
  <c r="AE31" i="6"/>
  <c r="AC31" i="6"/>
  <c r="AA31" i="6"/>
  <c r="Y31" i="6"/>
  <c r="W31" i="6"/>
  <c r="U31" i="6"/>
  <c r="S31" i="6"/>
  <c r="Q31" i="6"/>
  <c r="O31" i="6"/>
  <c r="M31" i="6"/>
  <c r="K31" i="6"/>
  <c r="I31" i="6"/>
  <c r="G31" i="6"/>
  <c r="E31" i="6"/>
  <c r="C31" i="6"/>
  <c r="B31" i="6"/>
  <c r="A31" i="6"/>
  <c r="AM30" i="6"/>
  <c r="AK30" i="6"/>
  <c r="AI30" i="6"/>
  <c r="AG30" i="6"/>
  <c r="AE30" i="6"/>
  <c r="AC30" i="6"/>
  <c r="AA30" i="6"/>
  <c r="Y30" i="6"/>
  <c r="W30" i="6"/>
  <c r="U30" i="6"/>
  <c r="S30" i="6"/>
  <c r="Q30" i="6"/>
  <c r="O30" i="6"/>
  <c r="M30" i="6"/>
  <c r="K30" i="6"/>
  <c r="I30" i="6"/>
  <c r="G30" i="6"/>
  <c r="E30" i="6"/>
  <c r="C30" i="6"/>
  <c r="B30" i="6"/>
  <c r="A30" i="6"/>
  <c r="AM29" i="6"/>
  <c r="AK29" i="6"/>
  <c r="AI29" i="6"/>
  <c r="AG29" i="6"/>
  <c r="AE29" i="6"/>
  <c r="AC29" i="6"/>
  <c r="AA29" i="6"/>
  <c r="Y29" i="6"/>
  <c r="W29" i="6"/>
  <c r="U29" i="6"/>
  <c r="S29" i="6"/>
  <c r="Q29" i="6"/>
  <c r="O29" i="6"/>
  <c r="M29" i="6"/>
  <c r="K29" i="6"/>
  <c r="I29" i="6"/>
  <c r="G29" i="6"/>
  <c r="E29" i="6"/>
  <c r="C29" i="6"/>
  <c r="B29" i="6"/>
  <c r="A29" i="6"/>
  <c r="AM28" i="6"/>
  <c r="AK28" i="6"/>
  <c r="AI28" i="6"/>
  <c r="AG28" i="6"/>
  <c r="AE28" i="6"/>
  <c r="AC28" i="6"/>
  <c r="AA28" i="6"/>
  <c r="Y28" i="6"/>
  <c r="W28" i="6"/>
  <c r="U28" i="6"/>
  <c r="S28" i="6"/>
  <c r="Q28" i="6"/>
  <c r="O28" i="6"/>
  <c r="M28" i="6"/>
  <c r="K28" i="6"/>
  <c r="I28" i="6"/>
  <c r="G28" i="6"/>
  <c r="E28" i="6"/>
  <c r="C28" i="6"/>
  <c r="B28" i="6"/>
  <c r="A28" i="6"/>
  <c r="AM27" i="6"/>
  <c r="AK27" i="6"/>
  <c r="AI27" i="6"/>
  <c r="AG27" i="6"/>
  <c r="AE27" i="6"/>
  <c r="AC27" i="6"/>
  <c r="AA27" i="6"/>
  <c r="Y27" i="6"/>
  <c r="W27" i="6"/>
  <c r="U27" i="6"/>
  <c r="S27" i="6"/>
  <c r="Q27" i="6"/>
  <c r="O27" i="6"/>
  <c r="M27" i="6"/>
  <c r="K27" i="6"/>
  <c r="I27" i="6"/>
  <c r="G27" i="6"/>
  <c r="E27" i="6"/>
  <c r="C27" i="6"/>
  <c r="B27" i="6"/>
  <c r="A27" i="6"/>
  <c r="AM26" i="6"/>
  <c r="AK26" i="6"/>
  <c r="AI26" i="6"/>
  <c r="AG26" i="6"/>
  <c r="AE26" i="6"/>
  <c r="AC26" i="6"/>
  <c r="AA26" i="6"/>
  <c r="Y26" i="6"/>
  <c r="W26" i="6"/>
  <c r="U26" i="6"/>
  <c r="S26" i="6"/>
  <c r="Q26" i="6"/>
  <c r="O26" i="6"/>
  <c r="M26" i="6"/>
  <c r="K26" i="6"/>
  <c r="I26" i="6"/>
  <c r="G26" i="6"/>
  <c r="E26" i="6"/>
  <c r="C26" i="6"/>
  <c r="B26" i="6"/>
  <c r="A26" i="6"/>
  <c r="AM25" i="6"/>
  <c r="AK25" i="6"/>
  <c r="AI25" i="6"/>
  <c r="AG25" i="6"/>
  <c r="AE25" i="6"/>
  <c r="AC25" i="6"/>
  <c r="AA25" i="6"/>
  <c r="Y25" i="6"/>
  <c r="W25" i="6"/>
  <c r="U25" i="6"/>
  <c r="S25" i="6"/>
  <c r="Q25" i="6"/>
  <c r="O25" i="6"/>
  <c r="M25" i="6"/>
  <c r="K25" i="6"/>
  <c r="I25" i="6"/>
  <c r="G25" i="6"/>
  <c r="E25" i="6"/>
  <c r="C25" i="6"/>
  <c r="B25" i="6"/>
  <c r="A25" i="6"/>
  <c r="AM24" i="6"/>
  <c r="AK24" i="6"/>
  <c r="AI24" i="6"/>
  <c r="AG24" i="6"/>
  <c r="AE24" i="6"/>
  <c r="AC24" i="6"/>
  <c r="AA24" i="6"/>
  <c r="Y24" i="6"/>
  <c r="W24" i="6"/>
  <c r="U24" i="6"/>
  <c r="S24" i="6"/>
  <c r="Q24" i="6"/>
  <c r="O24" i="6"/>
  <c r="M24" i="6"/>
  <c r="K24" i="6"/>
  <c r="I24" i="6"/>
  <c r="G24" i="6"/>
  <c r="E24" i="6"/>
  <c r="C24" i="6"/>
  <c r="B24" i="6"/>
  <c r="A24" i="6"/>
  <c r="AM23" i="6"/>
  <c r="AK23" i="6"/>
  <c r="AI23" i="6"/>
  <c r="AG23" i="6"/>
  <c r="AE23" i="6"/>
  <c r="AC23" i="6"/>
  <c r="AA23" i="6"/>
  <c r="Y23" i="6"/>
  <c r="W23" i="6"/>
  <c r="U23" i="6"/>
  <c r="S23" i="6"/>
  <c r="Q23" i="6"/>
  <c r="O23" i="6"/>
  <c r="M23" i="6"/>
  <c r="K23" i="6"/>
  <c r="I23" i="6"/>
  <c r="G23" i="6"/>
  <c r="E23" i="6"/>
  <c r="C23" i="6"/>
  <c r="B23" i="6"/>
  <c r="A23" i="6"/>
  <c r="AM22" i="6"/>
  <c r="AK22" i="6"/>
  <c r="AI22" i="6"/>
  <c r="AG22" i="6"/>
  <c r="AE22" i="6"/>
  <c r="AC22" i="6"/>
  <c r="AA22" i="6"/>
  <c r="Y22" i="6"/>
  <c r="W22" i="6"/>
  <c r="U22" i="6"/>
  <c r="S22" i="6"/>
  <c r="Q22" i="6"/>
  <c r="O22" i="6"/>
  <c r="M22" i="6"/>
  <c r="K22" i="6"/>
  <c r="I22" i="6"/>
  <c r="G22" i="6"/>
  <c r="E22" i="6"/>
  <c r="C22" i="6"/>
  <c r="B22" i="6"/>
  <c r="A22" i="6"/>
  <c r="AM21" i="6"/>
  <c r="AK21" i="6"/>
  <c r="AI21" i="6"/>
  <c r="AG21" i="6"/>
  <c r="AE21" i="6"/>
  <c r="AC21" i="6"/>
  <c r="AA21" i="6"/>
  <c r="Y21" i="6"/>
  <c r="W21" i="6"/>
  <c r="U21" i="6"/>
  <c r="S21" i="6"/>
  <c r="Q21" i="6"/>
  <c r="O21" i="6"/>
  <c r="M21" i="6"/>
  <c r="K21" i="6"/>
  <c r="I21" i="6"/>
  <c r="G21" i="6"/>
  <c r="E21" i="6"/>
  <c r="C21" i="6"/>
  <c r="B21" i="6"/>
  <c r="A21" i="6"/>
  <c r="AM20" i="6"/>
  <c r="AK20" i="6"/>
  <c r="AI20" i="6"/>
  <c r="AG20" i="6"/>
  <c r="AE20" i="6"/>
  <c r="AC20" i="6"/>
  <c r="AA20" i="6"/>
  <c r="Y20" i="6"/>
  <c r="W20" i="6"/>
  <c r="U20" i="6"/>
  <c r="S20" i="6"/>
  <c r="Q20" i="6"/>
  <c r="O20" i="6"/>
  <c r="M20" i="6"/>
  <c r="K20" i="6"/>
  <c r="I20" i="6"/>
  <c r="G20" i="6"/>
  <c r="E20" i="6"/>
  <c r="C20" i="6"/>
  <c r="B20" i="6"/>
  <c r="A20" i="6"/>
  <c r="AM19" i="6"/>
  <c r="AK19" i="6"/>
  <c r="AI19" i="6"/>
  <c r="AG19" i="6"/>
  <c r="AE19" i="6"/>
  <c r="AC19" i="6"/>
  <c r="AA19" i="6"/>
  <c r="Y19" i="6"/>
  <c r="W19" i="6"/>
  <c r="U19" i="6"/>
  <c r="S19" i="6"/>
  <c r="Q19" i="6"/>
  <c r="O19" i="6"/>
  <c r="M19" i="6"/>
  <c r="K19" i="6"/>
  <c r="I19" i="6"/>
  <c r="G19" i="6"/>
  <c r="E19" i="6"/>
  <c r="C19" i="6"/>
  <c r="B19" i="6"/>
  <c r="A19" i="6"/>
  <c r="AM18" i="6"/>
  <c r="AK18" i="6"/>
  <c r="AI18" i="6"/>
  <c r="AG18" i="6"/>
  <c r="AE18" i="6"/>
  <c r="AC18" i="6"/>
  <c r="AA18" i="6"/>
  <c r="Y18" i="6"/>
  <c r="W18" i="6"/>
  <c r="U18" i="6"/>
  <c r="S18" i="6"/>
  <c r="Q18" i="6"/>
  <c r="O18" i="6"/>
  <c r="M18" i="6"/>
  <c r="K18" i="6"/>
  <c r="I18" i="6"/>
  <c r="G18" i="6"/>
  <c r="E18" i="6"/>
  <c r="C18" i="6"/>
  <c r="B18" i="6"/>
  <c r="A18" i="6"/>
  <c r="AM17" i="6"/>
  <c r="AK17" i="6"/>
  <c r="AI17" i="6"/>
  <c r="AG17" i="6"/>
  <c r="AE17" i="6"/>
  <c r="AC17" i="6"/>
  <c r="AA17" i="6"/>
  <c r="Y17" i="6"/>
  <c r="W17" i="6"/>
  <c r="U17" i="6"/>
  <c r="S17" i="6"/>
  <c r="Q17" i="6"/>
  <c r="O17" i="6"/>
  <c r="M17" i="6"/>
  <c r="K17" i="6"/>
  <c r="I17" i="6"/>
  <c r="G17" i="6"/>
  <c r="E17" i="6"/>
  <c r="C17" i="6"/>
  <c r="B17" i="6"/>
  <c r="A17" i="6"/>
  <c r="AM16" i="6"/>
  <c r="AK16" i="6"/>
  <c r="AI16" i="6"/>
  <c r="AG16" i="6"/>
  <c r="AE16" i="6"/>
  <c r="AC16" i="6"/>
  <c r="AA16" i="6"/>
  <c r="Y16" i="6"/>
  <c r="W16" i="6"/>
  <c r="U16" i="6"/>
  <c r="S16" i="6"/>
  <c r="Q16" i="6"/>
  <c r="O16" i="6"/>
  <c r="M16" i="6"/>
  <c r="K16" i="6"/>
  <c r="I16" i="6"/>
  <c r="G16" i="6"/>
  <c r="E16" i="6"/>
  <c r="C16" i="6"/>
  <c r="B16" i="6"/>
  <c r="A16" i="6"/>
  <c r="AM15" i="6"/>
  <c r="AK15" i="6"/>
  <c r="AI15" i="6"/>
  <c r="AG15" i="6"/>
  <c r="AE15" i="6"/>
  <c r="AC15" i="6"/>
  <c r="AA15" i="6"/>
  <c r="Y15" i="6"/>
  <c r="W15" i="6"/>
  <c r="U15" i="6"/>
  <c r="S15" i="6"/>
  <c r="Q15" i="6"/>
  <c r="O15" i="6"/>
  <c r="M15" i="6"/>
  <c r="K15" i="6"/>
  <c r="I15" i="6"/>
  <c r="G15" i="6"/>
  <c r="E15" i="6"/>
  <c r="C15" i="6"/>
  <c r="B15" i="6"/>
  <c r="A15" i="6"/>
  <c r="AM14" i="6"/>
  <c r="AK14" i="6"/>
  <c r="AI14" i="6"/>
  <c r="AG14" i="6"/>
  <c r="AE14" i="6"/>
  <c r="AC14" i="6"/>
  <c r="AA14" i="6"/>
  <c r="Y14" i="6"/>
  <c r="W14" i="6"/>
  <c r="U14" i="6"/>
  <c r="S14" i="6"/>
  <c r="Q14" i="6"/>
  <c r="O14" i="6"/>
  <c r="M14" i="6"/>
  <c r="K14" i="6"/>
  <c r="I14" i="6"/>
  <c r="G14" i="6"/>
  <c r="E14" i="6"/>
  <c r="C14" i="6"/>
  <c r="B14" i="6"/>
  <c r="A14" i="6"/>
  <c r="AM13" i="6"/>
  <c r="AK13" i="6"/>
  <c r="AI13" i="6"/>
  <c r="AG13" i="6"/>
  <c r="AE13" i="6"/>
  <c r="AC13" i="6"/>
  <c r="AA13" i="6"/>
  <c r="Y13" i="6"/>
  <c r="W13" i="6"/>
  <c r="U13" i="6"/>
  <c r="S13" i="6"/>
  <c r="Q13" i="6"/>
  <c r="O13" i="6"/>
  <c r="M13" i="6"/>
  <c r="K13" i="6"/>
  <c r="I13" i="6"/>
  <c r="G13" i="6"/>
  <c r="E13" i="6"/>
  <c r="C13" i="6"/>
  <c r="B13" i="6"/>
  <c r="A13" i="6"/>
  <c r="AM12" i="6"/>
  <c r="AK12" i="6"/>
  <c r="AI12" i="6"/>
  <c r="AG12" i="6"/>
  <c r="AE12" i="6"/>
  <c r="AC12" i="6"/>
  <c r="AA12" i="6"/>
  <c r="Y12" i="6"/>
  <c r="W12" i="6"/>
  <c r="U12" i="6"/>
  <c r="S12" i="6"/>
  <c r="Q12" i="6"/>
  <c r="O12" i="6"/>
  <c r="M12" i="6"/>
  <c r="K12" i="6"/>
  <c r="I12" i="6"/>
  <c r="G12" i="6"/>
  <c r="E12" i="6"/>
  <c r="C12" i="6"/>
  <c r="B12" i="6"/>
  <c r="A12" i="6"/>
  <c r="AM11" i="6"/>
  <c r="AK11" i="6"/>
  <c r="AI11" i="6"/>
  <c r="AG11" i="6"/>
  <c r="AE11" i="6"/>
  <c r="AC11" i="6"/>
  <c r="AA11" i="6"/>
  <c r="Y11" i="6"/>
  <c r="W11" i="6"/>
  <c r="U11" i="6"/>
  <c r="S11" i="6"/>
  <c r="Q11" i="6"/>
  <c r="O11" i="6"/>
  <c r="M11" i="6"/>
  <c r="K11" i="6"/>
  <c r="I11" i="6"/>
  <c r="G11" i="6"/>
  <c r="E11" i="6"/>
  <c r="C11" i="6"/>
  <c r="B11" i="6"/>
  <c r="A11" i="6"/>
  <c r="AM10" i="6"/>
  <c r="AK10" i="6"/>
  <c r="AI10" i="6"/>
  <c r="AG10" i="6"/>
  <c r="AE10" i="6"/>
  <c r="AC10" i="6"/>
  <c r="AA10" i="6"/>
  <c r="Y10" i="6"/>
  <c r="W10" i="6"/>
  <c r="U10" i="6"/>
  <c r="S10" i="6"/>
  <c r="Q10" i="6"/>
  <c r="O10" i="6"/>
  <c r="M10" i="6"/>
  <c r="K10" i="6"/>
  <c r="I10" i="6"/>
  <c r="G10" i="6"/>
  <c r="E10" i="6"/>
  <c r="C10" i="6"/>
  <c r="B10" i="6"/>
  <c r="A10" i="6"/>
  <c r="AM9" i="6"/>
  <c r="AK9" i="6"/>
  <c r="AI9" i="6"/>
  <c r="AG9" i="6"/>
  <c r="AE9" i="6"/>
  <c r="AC9" i="6"/>
  <c r="AA9" i="6"/>
  <c r="Y9" i="6"/>
  <c r="W9" i="6"/>
  <c r="U9" i="6"/>
  <c r="S9" i="6"/>
  <c r="Q9" i="6"/>
  <c r="O9" i="6"/>
  <c r="M9" i="6"/>
  <c r="K9" i="6"/>
  <c r="I9" i="6"/>
  <c r="G9" i="6"/>
  <c r="E9" i="6"/>
  <c r="C9" i="6"/>
  <c r="B9" i="6"/>
  <c r="A9" i="6"/>
  <c r="AM8" i="6"/>
  <c r="AK8" i="6"/>
  <c r="AI8" i="6"/>
  <c r="AG8" i="6"/>
  <c r="AE8" i="6"/>
  <c r="AC8" i="6"/>
  <c r="AA8" i="6"/>
  <c r="Y8" i="6"/>
  <c r="W8" i="6"/>
  <c r="U8" i="6"/>
  <c r="S8" i="6"/>
  <c r="Q8" i="6"/>
  <c r="O8" i="6"/>
  <c r="M8" i="6"/>
  <c r="K8" i="6"/>
  <c r="I8" i="6"/>
  <c r="G8" i="6"/>
  <c r="E8" i="6"/>
  <c r="C8" i="6"/>
  <c r="B8" i="6"/>
  <c r="A8" i="6"/>
  <c r="AM7" i="6"/>
  <c r="AK7" i="6"/>
  <c r="AI7" i="6"/>
  <c r="AG7" i="6"/>
  <c r="AE7" i="6"/>
  <c r="AC7" i="6"/>
  <c r="AA7" i="6"/>
  <c r="Y7" i="6"/>
  <c r="W7" i="6"/>
  <c r="U7" i="6"/>
  <c r="S7" i="6"/>
  <c r="Q7" i="6"/>
  <c r="O7" i="6"/>
  <c r="M7" i="6"/>
  <c r="K7" i="6"/>
  <c r="I7" i="6"/>
  <c r="G7" i="6"/>
  <c r="E7" i="6"/>
  <c r="C7" i="6"/>
  <c r="B7" i="6"/>
  <c r="A7" i="6"/>
  <c r="AM6" i="6"/>
  <c r="AK6" i="6"/>
  <c r="AI6" i="6"/>
  <c r="AG6" i="6"/>
  <c r="AE6" i="6"/>
  <c r="AC6" i="6"/>
  <c r="AA6" i="6"/>
  <c r="Y6" i="6"/>
  <c r="W6" i="6"/>
  <c r="U6" i="6"/>
  <c r="S6" i="6"/>
  <c r="Q6" i="6"/>
  <c r="O6" i="6"/>
  <c r="M6" i="6"/>
  <c r="K6" i="6"/>
  <c r="I6" i="6"/>
  <c r="G6" i="6"/>
  <c r="E6" i="6"/>
  <c r="C6" i="6"/>
  <c r="B6" i="6"/>
  <c r="A6" i="6"/>
  <c r="AM5" i="6"/>
  <c r="AK5" i="6"/>
  <c r="AI5" i="6"/>
  <c r="AG5" i="6"/>
  <c r="AE5" i="6"/>
  <c r="AC5" i="6"/>
  <c r="AA5" i="6"/>
  <c r="Y5" i="6"/>
  <c r="W5" i="6"/>
  <c r="U5" i="6"/>
  <c r="S5" i="6"/>
  <c r="Q5" i="6"/>
  <c r="O5" i="6"/>
  <c r="M5" i="6"/>
  <c r="K5" i="6"/>
  <c r="I5" i="6"/>
  <c r="G5" i="6"/>
  <c r="E5" i="6"/>
  <c r="C5" i="6"/>
  <c r="B5" i="6"/>
  <c r="A5" i="6"/>
  <c r="AM4" i="6"/>
  <c r="AK4" i="6"/>
  <c r="AI4" i="6"/>
  <c r="AG4" i="6"/>
  <c r="AE4" i="6"/>
  <c r="AC4" i="6"/>
  <c r="AA4" i="6"/>
  <c r="Y4" i="6"/>
  <c r="W4" i="6"/>
  <c r="U4" i="6"/>
  <c r="S4" i="6"/>
  <c r="Q4" i="6"/>
  <c r="O4" i="6"/>
  <c r="M4" i="6"/>
  <c r="K4" i="6"/>
  <c r="I4" i="6"/>
  <c r="G4" i="6"/>
  <c r="E4" i="6"/>
  <c r="C4" i="6"/>
  <c r="B4" i="6"/>
  <c r="A4" i="6"/>
  <c r="B3" i="6"/>
  <c r="A3" i="6"/>
  <c r="AM2" i="6"/>
  <c r="AK2" i="6"/>
  <c r="AI2" i="6"/>
  <c r="AG2" i="6"/>
  <c r="AE2" i="6"/>
  <c r="AC2" i="6"/>
  <c r="AA2" i="6"/>
  <c r="Y2" i="6"/>
  <c r="W2" i="6"/>
  <c r="U2" i="6"/>
  <c r="S2" i="6"/>
  <c r="Q2" i="6"/>
  <c r="O2" i="6"/>
  <c r="M2" i="6"/>
  <c r="K2" i="6"/>
  <c r="I2" i="6"/>
  <c r="G2" i="6"/>
  <c r="E2" i="6"/>
  <c r="C2" i="6"/>
  <c r="B2" i="6"/>
  <c r="AM1" i="6"/>
  <c r="BY1" i="6" s="1"/>
  <c r="AK1" i="6"/>
  <c r="BW1" i="6" s="1"/>
  <c r="AI1" i="6"/>
  <c r="BU1" i="6" s="1"/>
  <c r="AG1" i="6"/>
  <c r="BS1" i="6" s="1"/>
  <c r="AE1" i="6"/>
  <c r="BQ1" i="6" s="1"/>
  <c r="AC1" i="6"/>
  <c r="BO1" i="6" s="1"/>
  <c r="AA1" i="6"/>
  <c r="BM1" i="6" s="1"/>
  <c r="Y1" i="6"/>
  <c r="BK1" i="6" s="1"/>
  <c r="W1" i="6"/>
  <c r="BI1" i="6" s="1"/>
  <c r="U1" i="6"/>
  <c r="BG1" i="6" s="1"/>
  <c r="S1" i="6"/>
  <c r="BE1" i="6" s="1"/>
  <c r="Q1" i="6"/>
  <c r="BC1" i="6" s="1"/>
  <c r="O1" i="6"/>
  <c r="BA1" i="6" s="1"/>
  <c r="M1" i="6"/>
  <c r="AY1" i="6" s="1"/>
  <c r="K1" i="6"/>
  <c r="AW1" i="6" s="1"/>
  <c r="I1" i="6"/>
  <c r="AU1" i="6" s="1"/>
  <c r="G1" i="6"/>
  <c r="AS1" i="6" s="1"/>
  <c r="E1" i="6"/>
  <c r="AQ1" i="6" s="1"/>
  <c r="C1" i="6"/>
  <c r="AO1" i="6" s="1"/>
  <c r="B1" i="6"/>
  <c r="AN5" i="5"/>
  <c r="I55" i="7" s="1"/>
  <c r="AN6" i="5"/>
  <c r="I82" i="7" s="1"/>
  <c r="AN7" i="5"/>
  <c r="I110" i="7" s="1"/>
  <c r="AN8" i="5"/>
  <c r="I137" i="7" s="1"/>
  <c r="AN9" i="5"/>
  <c r="I165" i="7" s="1"/>
  <c r="AN10" i="5"/>
  <c r="I192" i="7" s="1"/>
  <c r="AN11" i="5"/>
  <c r="I220" i="7" s="1"/>
  <c r="AN12" i="5"/>
  <c r="I247" i="7" s="1"/>
  <c r="AN13" i="5"/>
  <c r="I275" i="7" s="1"/>
  <c r="AN14" i="5"/>
  <c r="I302" i="7" s="1"/>
  <c r="AN15" i="5"/>
  <c r="I330" i="7" s="1"/>
  <c r="AN16" i="5"/>
  <c r="I357" i="7" s="1"/>
  <c r="AN17" i="5"/>
  <c r="I385" i="7" s="1"/>
  <c r="AN18" i="5"/>
  <c r="I412" i="7" s="1"/>
  <c r="AN19" i="5"/>
  <c r="I440" i="7" s="1"/>
  <c r="AN20" i="5"/>
  <c r="I467" i="7" s="1"/>
  <c r="AN21" i="5"/>
  <c r="I495" i="7" s="1"/>
  <c r="AN22" i="5"/>
  <c r="I522" i="7" s="1"/>
  <c r="AN23" i="5"/>
  <c r="I550" i="7" s="1"/>
  <c r="AN24" i="5"/>
  <c r="I577" i="7" s="1"/>
  <c r="AN25" i="5"/>
  <c r="I605" i="7" s="1"/>
  <c r="AN26" i="5"/>
  <c r="I632" i="7" s="1"/>
  <c r="AN27" i="5"/>
  <c r="I660" i="7" s="1"/>
  <c r="AN28" i="5"/>
  <c r="I687" i="7" s="1"/>
  <c r="AN29" i="5"/>
  <c r="I715" i="7" s="1"/>
  <c r="AN30" i="5"/>
  <c r="I742" i="7" s="1"/>
  <c r="AN31" i="5"/>
  <c r="I770" i="7" s="1"/>
  <c r="AN32" i="5"/>
  <c r="I797" i="7" s="1"/>
  <c r="AN33" i="5"/>
  <c r="I825" i="7" s="1"/>
  <c r="AN34" i="5"/>
  <c r="I852" i="7" s="1"/>
  <c r="AN35" i="5"/>
  <c r="I880" i="7" s="1"/>
  <c r="AN36" i="5"/>
  <c r="I907" i="7" s="1"/>
  <c r="AN37" i="5"/>
  <c r="I935" i="7" s="1"/>
  <c r="AN38" i="5"/>
  <c r="I962" i="7" s="1"/>
  <c r="AN39" i="5"/>
  <c r="I990" i="7" s="1"/>
  <c r="AN40" i="5"/>
  <c r="I1017" i="7" s="1"/>
  <c r="AN41" i="5"/>
  <c r="I1045" i="7" s="1"/>
  <c r="AN42" i="5"/>
  <c r="I1072" i="7" s="1"/>
  <c r="AN43" i="5"/>
  <c r="I1100" i="7" s="1"/>
  <c r="AN44" i="5"/>
  <c r="I1127" i="7" s="1"/>
  <c r="AN45" i="5"/>
  <c r="I1155" i="7" s="1"/>
  <c r="AN46" i="5"/>
  <c r="I1182" i="7" s="1"/>
  <c r="AN4" i="5"/>
  <c r="I27" i="7" s="1"/>
  <c r="AL5" i="5"/>
  <c r="I54" i="7" s="1"/>
  <c r="AL6" i="5"/>
  <c r="I81" i="7" s="1"/>
  <c r="AL7" i="5"/>
  <c r="I109" i="7" s="1"/>
  <c r="AL8" i="5"/>
  <c r="I136" i="7" s="1"/>
  <c r="AL9" i="5"/>
  <c r="I164" i="7" s="1"/>
  <c r="AL10" i="5"/>
  <c r="I191" i="7" s="1"/>
  <c r="AL11" i="5"/>
  <c r="I219" i="7" s="1"/>
  <c r="AL12" i="5"/>
  <c r="I246" i="7" s="1"/>
  <c r="AL13" i="5"/>
  <c r="I274" i="7" s="1"/>
  <c r="AL14" i="5"/>
  <c r="I301" i="7" s="1"/>
  <c r="AL15" i="5"/>
  <c r="I329" i="7" s="1"/>
  <c r="AL16" i="5"/>
  <c r="I356" i="7" s="1"/>
  <c r="AL17" i="5"/>
  <c r="I384" i="7" s="1"/>
  <c r="AL18" i="5"/>
  <c r="I411" i="7" s="1"/>
  <c r="AL19" i="5"/>
  <c r="I439" i="7" s="1"/>
  <c r="AL20" i="5"/>
  <c r="I466" i="7" s="1"/>
  <c r="AL21" i="5"/>
  <c r="I494" i="7" s="1"/>
  <c r="AL22" i="5"/>
  <c r="I521" i="7" s="1"/>
  <c r="AL23" i="5"/>
  <c r="I549" i="7" s="1"/>
  <c r="AL24" i="5"/>
  <c r="I576" i="7" s="1"/>
  <c r="AL25" i="5"/>
  <c r="I604" i="7" s="1"/>
  <c r="AL26" i="5"/>
  <c r="I631" i="7" s="1"/>
  <c r="AL27" i="5"/>
  <c r="I659" i="7" s="1"/>
  <c r="AL28" i="5"/>
  <c r="I686" i="7" s="1"/>
  <c r="AL29" i="5"/>
  <c r="I714" i="7" s="1"/>
  <c r="AL30" i="5"/>
  <c r="I741" i="7" s="1"/>
  <c r="AL31" i="5"/>
  <c r="I769" i="7" s="1"/>
  <c r="AL32" i="5"/>
  <c r="I796" i="7" s="1"/>
  <c r="AL33" i="5"/>
  <c r="I824" i="7" s="1"/>
  <c r="AL34" i="5"/>
  <c r="I851" i="7" s="1"/>
  <c r="AL35" i="5"/>
  <c r="I879" i="7" s="1"/>
  <c r="AL36" i="5"/>
  <c r="I906" i="7" s="1"/>
  <c r="AL37" i="5"/>
  <c r="I934" i="7" s="1"/>
  <c r="AL38" i="5"/>
  <c r="I961" i="7" s="1"/>
  <c r="AL39" i="5"/>
  <c r="I989" i="7" s="1"/>
  <c r="AL40" i="5"/>
  <c r="I1016" i="7" s="1"/>
  <c r="AL41" i="5"/>
  <c r="I1044" i="7" s="1"/>
  <c r="AL42" i="5"/>
  <c r="I1071" i="7" s="1"/>
  <c r="AL43" i="5"/>
  <c r="I1099" i="7" s="1"/>
  <c r="AL44" i="5"/>
  <c r="I1126" i="7" s="1"/>
  <c r="AL45" i="5"/>
  <c r="I1154" i="7" s="1"/>
  <c r="AL46" i="5"/>
  <c r="I1181" i="7" s="1"/>
  <c r="AL4" i="5"/>
  <c r="I26" i="7" s="1"/>
  <c r="C5" i="5"/>
  <c r="H37" i="7" s="1"/>
  <c r="D5" i="5"/>
  <c r="I37" i="7" s="1"/>
  <c r="E5" i="5"/>
  <c r="H38" i="7" s="1"/>
  <c r="F5" i="5"/>
  <c r="I38" i="7" s="1"/>
  <c r="G5" i="5"/>
  <c r="H39" i="7" s="1"/>
  <c r="H5" i="5"/>
  <c r="I39" i="7" s="1"/>
  <c r="I5" i="5"/>
  <c r="H40" i="7" s="1"/>
  <c r="J5" i="5"/>
  <c r="I40" i="7" s="1"/>
  <c r="K5" i="5"/>
  <c r="H41" i="7" s="1"/>
  <c r="L5" i="5"/>
  <c r="I41" i="7" s="1"/>
  <c r="M5" i="5"/>
  <c r="H42" i="7" s="1"/>
  <c r="N5" i="5"/>
  <c r="I42" i="7" s="1"/>
  <c r="O5" i="5"/>
  <c r="H43" i="7" s="1"/>
  <c r="P5" i="5"/>
  <c r="I43" i="7" s="1"/>
  <c r="Q5" i="5"/>
  <c r="H44" i="7" s="1"/>
  <c r="R5" i="5"/>
  <c r="I44" i="7" s="1"/>
  <c r="S5" i="5"/>
  <c r="H45" i="7" s="1"/>
  <c r="T5" i="5"/>
  <c r="I45" i="7" s="1"/>
  <c r="U5" i="5"/>
  <c r="H46" i="7" s="1"/>
  <c r="V5" i="5"/>
  <c r="I46" i="7" s="1"/>
  <c r="W5" i="5"/>
  <c r="H47" i="7" s="1"/>
  <c r="X5" i="5"/>
  <c r="I47" i="7" s="1"/>
  <c r="Y5" i="5"/>
  <c r="H48" i="7" s="1"/>
  <c r="Z5" i="5"/>
  <c r="I48" i="7" s="1"/>
  <c r="AA5" i="5"/>
  <c r="H49" i="7" s="1"/>
  <c r="AB5" i="5"/>
  <c r="I49" i="7" s="1"/>
  <c r="AC5" i="5"/>
  <c r="H50" i="7" s="1"/>
  <c r="AD5" i="5"/>
  <c r="I50" i="7" s="1"/>
  <c r="AE5" i="5"/>
  <c r="H51" i="7" s="1"/>
  <c r="AF5" i="5"/>
  <c r="I51" i="7" s="1"/>
  <c r="AG5" i="5"/>
  <c r="H52" i="7" s="1"/>
  <c r="AH5" i="5"/>
  <c r="I52" i="7" s="1"/>
  <c r="AI5" i="5"/>
  <c r="H53" i="7" s="1"/>
  <c r="AJ5" i="5"/>
  <c r="I53" i="7" s="1"/>
  <c r="C6" i="5"/>
  <c r="H64" i="7" s="1"/>
  <c r="D6" i="5"/>
  <c r="I64" i="7" s="1"/>
  <c r="E6" i="5"/>
  <c r="H65" i="7" s="1"/>
  <c r="F6" i="5"/>
  <c r="I65" i="7" s="1"/>
  <c r="G6" i="5"/>
  <c r="H66" i="7" s="1"/>
  <c r="H6" i="5"/>
  <c r="I66" i="7" s="1"/>
  <c r="I6" i="5"/>
  <c r="H67" i="7" s="1"/>
  <c r="J6" i="5"/>
  <c r="I67" i="7" s="1"/>
  <c r="K6" i="5"/>
  <c r="H68" i="7" s="1"/>
  <c r="L6" i="5"/>
  <c r="I68" i="7" s="1"/>
  <c r="M6" i="5"/>
  <c r="H69" i="7" s="1"/>
  <c r="N6" i="5"/>
  <c r="I69" i="7" s="1"/>
  <c r="O6" i="5"/>
  <c r="H70" i="7" s="1"/>
  <c r="P6" i="5"/>
  <c r="I70" i="7" s="1"/>
  <c r="Q6" i="5"/>
  <c r="H71" i="7" s="1"/>
  <c r="R6" i="5"/>
  <c r="I71" i="7" s="1"/>
  <c r="S6" i="5"/>
  <c r="H72" i="7" s="1"/>
  <c r="T6" i="5"/>
  <c r="I72" i="7" s="1"/>
  <c r="U6" i="5"/>
  <c r="H73" i="7" s="1"/>
  <c r="V6" i="5"/>
  <c r="I73" i="7" s="1"/>
  <c r="W6" i="5"/>
  <c r="H74" i="7" s="1"/>
  <c r="X6" i="5"/>
  <c r="I74" i="7" s="1"/>
  <c r="Y6" i="5"/>
  <c r="H75" i="7" s="1"/>
  <c r="Z6" i="5"/>
  <c r="I75" i="7" s="1"/>
  <c r="AA6" i="5"/>
  <c r="H76" i="7" s="1"/>
  <c r="AB6" i="5"/>
  <c r="I76" i="7" s="1"/>
  <c r="AC6" i="5"/>
  <c r="H77" i="7" s="1"/>
  <c r="AD6" i="5"/>
  <c r="I77" i="7" s="1"/>
  <c r="AE6" i="5"/>
  <c r="H78" i="7" s="1"/>
  <c r="AF6" i="5"/>
  <c r="I78" i="7" s="1"/>
  <c r="AG6" i="5"/>
  <c r="H79" i="7" s="1"/>
  <c r="AH6" i="5"/>
  <c r="I79" i="7" s="1"/>
  <c r="AI6" i="5"/>
  <c r="H80" i="7" s="1"/>
  <c r="AJ6" i="5"/>
  <c r="I80" i="7" s="1"/>
  <c r="C7" i="5"/>
  <c r="H92" i="7" s="1"/>
  <c r="D7" i="5"/>
  <c r="I92" i="7" s="1"/>
  <c r="E7" i="5"/>
  <c r="H93" i="7" s="1"/>
  <c r="F7" i="5"/>
  <c r="I93" i="7" s="1"/>
  <c r="G7" i="5"/>
  <c r="H94" i="7" s="1"/>
  <c r="H7" i="5"/>
  <c r="I94" i="7" s="1"/>
  <c r="I7" i="5"/>
  <c r="H95" i="7" s="1"/>
  <c r="J7" i="5"/>
  <c r="I95" i="7" s="1"/>
  <c r="K7" i="5"/>
  <c r="H96" i="7" s="1"/>
  <c r="L7" i="5"/>
  <c r="I96" i="7" s="1"/>
  <c r="M7" i="5"/>
  <c r="H97" i="7" s="1"/>
  <c r="N7" i="5"/>
  <c r="I97" i="7" s="1"/>
  <c r="O7" i="5"/>
  <c r="H98" i="7" s="1"/>
  <c r="P7" i="5"/>
  <c r="I98" i="7" s="1"/>
  <c r="Q7" i="5"/>
  <c r="H99" i="7" s="1"/>
  <c r="R7" i="5"/>
  <c r="I99" i="7" s="1"/>
  <c r="S7" i="5"/>
  <c r="H100" i="7" s="1"/>
  <c r="T7" i="5"/>
  <c r="I100" i="7" s="1"/>
  <c r="U7" i="5"/>
  <c r="H101" i="7" s="1"/>
  <c r="V7" i="5"/>
  <c r="I101" i="7" s="1"/>
  <c r="W7" i="5"/>
  <c r="H102" i="7" s="1"/>
  <c r="X7" i="5"/>
  <c r="I102" i="7" s="1"/>
  <c r="Y7" i="5"/>
  <c r="H103" i="7" s="1"/>
  <c r="Z7" i="5"/>
  <c r="I103" i="7" s="1"/>
  <c r="AA7" i="5"/>
  <c r="H104" i="7" s="1"/>
  <c r="AB7" i="5"/>
  <c r="I104" i="7" s="1"/>
  <c r="AC7" i="5"/>
  <c r="H105" i="7" s="1"/>
  <c r="AD7" i="5"/>
  <c r="I105" i="7" s="1"/>
  <c r="AE7" i="5"/>
  <c r="H106" i="7" s="1"/>
  <c r="AF7" i="5"/>
  <c r="I106" i="7" s="1"/>
  <c r="AG7" i="5"/>
  <c r="H107" i="7" s="1"/>
  <c r="AH7" i="5"/>
  <c r="I107" i="7" s="1"/>
  <c r="AI7" i="5"/>
  <c r="H108" i="7" s="1"/>
  <c r="AJ7" i="5"/>
  <c r="I108" i="7" s="1"/>
  <c r="C8" i="5"/>
  <c r="H119" i="7" s="1"/>
  <c r="D8" i="5"/>
  <c r="I119" i="7" s="1"/>
  <c r="E8" i="5"/>
  <c r="H120" i="7" s="1"/>
  <c r="F8" i="5"/>
  <c r="I120" i="7" s="1"/>
  <c r="G8" i="5"/>
  <c r="H121" i="7" s="1"/>
  <c r="H8" i="5"/>
  <c r="I121" i="7" s="1"/>
  <c r="I8" i="5"/>
  <c r="H122" i="7" s="1"/>
  <c r="J8" i="5"/>
  <c r="I122" i="7" s="1"/>
  <c r="K8" i="5"/>
  <c r="H123" i="7" s="1"/>
  <c r="L8" i="5"/>
  <c r="I123" i="7" s="1"/>
  <c r="M8" i="5"/>
  <c r="H124" i="7" s="1"/>
  <c r="N8" i="5"/>
  <c r="I124" i="7" s="1"/>
  <c r="O8" i="5"/>
  <c r="H125" i="7" s="1"/>
  <c r="P8" i="5"/>
  <c r="I125" i="7" s="1"/>
  <c r="Q8" i="5"/>
  <c r="H126" i="7" s="1"/>
  <c r="R8" i="5"/>
  <c r="I126" i="7" s="1"/>
  <c r="S8" i="5"/>
  <c r="H127" i="7" s="1"/>
  <c r="T8" i="5"/>
  <c r="I127" i="7" s="1"/>
  <c r="U8" i="5"/>
  <c r="H128" i="7" s="1"/>
  <c r="V8" i="5"/>
  <c r="I128" i="7" s="1"/>
  <c r="W8" i="5"/>
  <c r="H129" i="7" s="1"/>
  <c r="X8" i="5"/>
  <c r="I129" i="7" s="1"/>
  <c r="Y8" i="5"/>
  <c r="H130" i="7" s="1"/>
  <c r="Z8" i="5"/>
  <c r="I130" i="7" s="1"/>
  <c r="AA8" i="5"/>
  <c r="H131" i="7" s="1"/>
  <c r="AB8" i="5"/>
  <c r="I131" i="7" s="1"/>
  <c r="AC8" i="5"/>
  <c r="H132" i="7" s="1"/>
  <c r="AD8" i="5"/>
  <c r="I132" i="7" s="1"/>
  <c r="AE8" i="5"/>
  <c r="H133" i="7" s="1"/>
  <c r="AF8" i="5"/>
  <c r="I133" i="7" s="1"/>
  <c r="AG8" i="5"/>
  <c r="H134" i="7" s="1"/>
  <c r="AH8" i="5"/>
  <c r="I134" i="7" s="1"/>
  <c r="AI8" i="5"/>
  <c r="H135" i="7" s="1"/>
  <c r="AJ8" i="5"/>
  <c r="I135" i="7" s="1"/>
  <c r="C9" i="5"/>
  <c r="H147" i="7" s="1"/>
  <c r="D9" i="5"/>
  <c r="I147" i="7" s="1"/>
  <c r="E9" i="5"/>
  <c r="H148" i="7" s="1"/>
  <c r="F9" i="5"/>
  <c r="I148" i="7" s="1"/>
  <c r="G9" i="5"/>
  <c r="H149" i="7" s="1"/>
  <c r="H9" i="5"/>
  <c r="I149" i="7" s="1"/>
  <c r="I9" i="5"/>
  <c r="H150" i="7" s="1"/>
  <c r="J9" i="5"/>
  <c r="I150" i="7" s="1"/>
  <c r="K9" i="5"/>
  <c r="H151" i="7" s="1"/>
  <c r="L9" i="5"/>
  <c r="I151" i="7" s="1"/>
  <c r="M9" i="5"/>
  <c r="H152" i="7" s="1"/>
  <c r="N9" i="5"/>
  <c r="I152" i="7" s="1"/>
  <c r="O9" i="5"/>
  <c r="H153" i="7" s="1"/>
  <c r="P9" i="5"/>
  <c r="I153" i="7" s="1"/>
  <c r="Q9" i="5"/>
  <c r="H154" i="7" s="1"/>
  <c r="R9" i="5"/>
  <c r="I154" i="7" s="1"/>
  <c r="S9" i="5"/>
  <c r="H155" i="7" s="1"/>
  <c r="T9" i="5"/>
  <c r="I155" i="7" s="1"/>
  <c r="U9" i="5"/>
  <c r="H156" i="7" s="1"/>
  <c r="V9" i="5"/>
  <c r="I156" i="7" s="1"/>
  <c r="W9" i="5"/>
  <c r="H157" i="7" s="1"/>
  <c r="X9" i="5"/>
  <c r="I157" i="7" s="1"/>
  <c r="Y9" i="5"/>
  <c r="H158" i="7" s="1"/>
  <c r="Z9" i="5"/>
  <c r="I158" i="7" s="1"/>
  <c r="AA9" i="5"/>
  <c r="H159" i="7" s="1"/>
  <c r="AB9" i="5"/>
  <c r="I159" i="7" s="1"/>
  <c r="AC9" i="5"/>
  <c r="H160" i="7" s="1"/>
  <c r="AD9" i="5"/>
  <c r="I160" i="7" s="1"/>
  <c r="AE9" i="5"/>
  <c r="H161" i="7" s="1"/>
  <c r="AF9" i="5"/>
  <c r="I161" i="7" s="1"/>
  <c r="AG9" i="5"/>
  <c r="H162" i="7" s="1"/>
  <c r="AH9" i="5"/>
  <c r="I162" i="7" s="1"/>
  <c r="AI9" i="5"/>
  <c r="H163" i="7" s="1"/>
  <c r="AJ9" i="5"/>
  <c r="I163" i="7" s="1"/>
  <c r="C10" i="5"/>
  <c r="H174" i="7" s="1"/>
  <c r="D10" i="5"/>
  <c r="I174" i="7" s="1"/>
  <c r="E10" i="5"/>
  <c r="H175" i="7" s="1"/>
  <c r="F10" i="5"/>
  <c r="I175" i="7" s="1"/>
  <c r="G10" i="5"/>
  <c r="H176" i="7" s="1"/>
  <c r="H10" i="5"/>
  <c r="I176" i="7" s="1"/>
  <c r="I10" i="5"/>
  <c r="H177" i="7" s="1"/>
  <c r="J10" i="5"/>
  <c r="I177" i="7" s="1"/>
  <c r="K10" i="5"/>
  <c r="H178" i="7" s="1"/>
  <c r="L10" i="5"/>
  <c r="I178" i="7" s="1"/>
  <c r="M10" i="5"/>
  <c r="H179" i="7" s="1"/>
  <c r="N10" i="5"/>
  <c r="I179" i="7" s="1"/>
  <c r="O10" i="5"/>
  <c r="H180" i="7" s="1"/>
  <c r="P10" i="5"/>
  <c r="I180" i="7" s="1"/>
  <c r="Q10" i="5"/>
  <c r="H181" i="7" s="1"/>
  <c r="R10" i="5"/>
  <c r="I181" i="7" s="1"/>
  <c r="S10" i="5"/>
  <c r="H182" i="7" s="1"/>
  <c r="T10" i="5"/>
  <c r="I182" i="7" s="1"/>
  <c r="U10" i="5"/>
  <c r="H183" i="7" s="1"/>
  <c r="V10" i="5"/>
  <c r="I183" i="7" s="1"/>
  <c r="W10" i="5"/>
  <c r="H184" i="7" s="1"/>
  <c r="X10" i="5"/>
  <c r="I184" i="7" s="1"/>
  <c r="Y10" i="5"/>
  <c r="H185" i="7" s="1"/>
  <c r="Z10" i="5"/>
  <c r="I185" i="7" s="1"/>
  <c r="AA10" i="5"/>
  <c r="H186" i="7" s="1"/>
  <c r="AB10" i="5"/>
  <c r="I186" i="7" s="1"/>
  <c r="AC10" i="5"/>
  <c r="H187" i="7" s="1"/>
  <c r="AD10" i="5"/>
  <c r="I187" i="7" s="1"/>
  <c r="AE10" i="5"/>
  <c r="H188" i="7" s="1"/>
  <c r="AF10" i="5"/>
  <c r="I188" i="7" s="1"/>
  <c r="AG10" i="5"/>
  <c r="H189" i="7" s="1"/>
  <c r="AH10" i="5"/>
  <c r="I189" i="7" s="1"/>
  <c r="AI10" i="5"/>
  <c r="H190" i="7" s="1"/>
  <c r="AJ10" i="5"/>
  <c r="I190" i="7" s="1"/>
  <c r="C11" i="5"/>
  <c r="H202" i="7" s="1"/>
  <c r="D11" i="5"/>
  <c r="I202" i="7" s="1"/>
  <c r="E11" i="5"/>
  <c r="H203" i="7" s="1"/>
  <c r="F11" i="5"/>
  <c r="I203" i="7" s="1"/>
  <c r="G11" i="5"/>
  <c r="H204" i="7" s="1"/>
  <c r="H11" i="5"/>
  <c r="I204" i="7" s="1"/>
  <c r="I11" i="5"/>
  <c r="H205" i="7" s="1"/>
  <c r="J11" i="5"/>
  <c r="I205" i="7" s="1"/>
  <c r="K11" i="5"/>
  <c r="H206" i="7" s="1"/>
  <c r="L11" i="5"/>
  <c r="I206" i="7" s="1"/>
  <c r="M11" i="5"/>
  <c r="H207" i="7" s="1"/>
  <c r="N11" i="5"/>
  <c r="I207" i="7" s="1"/>
  <c r="O11" i="5"/>
  <c r="H208" i="7" s="1"/>
  <c r="P11" i="5"/>
  <c r="I208" i="7" s="1"/>
  <c r="Q11" i="5"/>
  <c r="H209" i="7" s="1"/>
  <c r="R11" i="5"/>
  <c r="I209" i="7" s="1"/>
  <c r="S11" i="5"/>
  <c r="H210" i="7" s="1"/>
  <c r="T11" i="5"/>
  <c r="I210" i="7" s="1"/>
  <c r="U11" i="5"/>
  <c r="H211" i="7" s="1"/>
  <c r="V11" i="5"/>
  <c r="I211" i="7" s="1"/>
  <c r="W11" i="5"/>
  <c r="H212" i="7" s="1"/>
  <c r="X11" i="5"/>
  <c r="I212" i="7" s="1"/>
  <c r="Y11" i="5"/>
  <c r="H213" i="7" s="1"/>
  <c r="Z11" i="5"/>
  <c r="I213" i="7" s="1"/>
  <c r="AA11" i="5"/>
  <c r="H214" i="7" s="1"/>
  <c r="AB11" i="5"/>
  <c r="I214" i="7" s="1"/>
  <c r="AC11" i="5"/>
  <c r="H215" i="7" s="1"/>
  <c r="AD11" i="5"/>
  <c r="I215" i="7" s="1"/>
  <c r="AE11" i="5"/>
  <c r="H216" i="7" s="1"/>
  <c r="AF11" i="5"/>
  <c r="I216" i="7" s="1"/>
  <c r="AG11" i="5"/>
  <c r="H217" i="7" s="1"/>
  <c r="AH11" i="5"/>
  <c r="I217" i="7" s="1"/>
  <c r="AI11" i="5"/>
  <c r="H218" i="7" s="1"/>
  <c r="AJ11" i="5"/>
  <c r="I218" i="7" s="1"/>
  <c r="C12" i="5"/>
  <c r="H229" i="7" s="1"/>
  <c r="D12" i="5"/>
  <c r="I229" i="7" s="1"/>
  <c r="E12" i="5"/>
  <c r="H230" i="7" s="1"/>
  <c r="F12" i="5"/>
  <c r="I230" i="7" s="1"/>
  <c r="G12" i="5"/>
  <c r="H231" i="7" s="1"/>
  <c r="H12" i="5"/>
  <c r="I231" i="7" s="1"/>
  <c r="I12" i="5"/>
  <c r="H232" i="7" s="1"/>
  <c r="J12" i="5"/>
  <c r="I232" i="7" s="1"/>
  <c r="K12" i="5"/>
  <c r="H233" i="7" s="1"/>
  <c r="L12" i="5"/>
  <c r="I233" i="7" s="1"/>
  <c r="M12" i="5"/>
  <c r="H234" i="7" s="1"/>
  <c r="N12" i="5"/>
  <c r="I234" i="7" s="1"/>
  <c r="O12" i="5"/>
  <c r="H235" i="7" s="1"/>
  <c r="P12" i="5"/>
  <c r="I235" i="7" s="1"/>
  <c r="Q12" i="5"/>
  <c r="H236" i="7" s="1"/>
  <c r="R12" i="5"/>
  <c r="I236" i="7" s="1"/>
  <c r="S12" i="5"/>
  <c r="H237" i="7" s="1"/>
  <c r="T12" i="5"/>
  <c r="I237" i="7" s="1"/>
  <c r="U12" i="5"/>
  <c r="H238" i="7" s="1"/>
  <c r="V12" i="5"/>
  <c r="I238" i="7" s="1"/>
  <c r="W12" i="5"/>
  <c r="H239" i="7" s="1"/>
  <c r="X12" i="5"/>
  <c r="I239" i="7" s="1"/>
  <c r="Y12" i="5"/>
  <c r="H240" i="7" s="1"/>
  <c r="Z12" i="5"/>
  <c r="I240" i="7" s="1"/>
  <c r="AA12" i="5"/>
  <c r="H241" i="7" s="1"/>
  <c r="AB12" i="5"/>
  <c r="I241" i="7" s="1"/>
  <c r="AC12" i="5"/>
  <c r="H242" i="7" s="1"/>
  <c r="AD12" i="5"/>
  <c r="I242" i="7" s="1"/>
  <c r="AE12" i="5"/>
  <c r="H243" i="7" s="1"/>
  <c r="AF12" i="5"/>
  <c r="I243" i="7" s="1"/>
  <c r="AG12" i="5"/>
  <c r="H244" i="7" s="1"/>
  <c r="AH12" i="5"/>
  <c r="I244" i="7" s="1"/>
  <c r="AI12" i="5"/>
  <c r="H245" i="7" s="1"/>
  <c r="AJ12" i="5"/>
  <c r="I245" i="7" s="1"/>
  <c r="C13" i="5"/>
  <c r="H257" i="7" s="1"/>
  <c r="D13" i="5"/>
  <c r="I257" i="7" s="1"/>
  <c r="E13" i="5"/>
  <c r="H258" i="7" s="1"/>
  <c r="F13" i="5"/>
  <c r="I258" i="7" s="1"/>
  <c r="G13" i="5"/>
  <c r="H259" i="7" s="1"/>
  <c r="H13" i="5"/>
  <c r="I259" i="7" s="1"/>
  <c r="I13" i="5"/>
  <c r="H260" i="7" s="1"/>
  <c r="J13" i="5"/>
  <c r="I260" i="7" s="1"/>
  <c r="K13" i="5"/>
  <c r="H261" i="7" s="1"/>
  <c r="L13" i="5"/>
  <c r="I261" i="7" s="1"/>
  <c r="M13" i="5"/>
  <c r="H262" i="7" s="1"/>
  <c r="N13" i="5"/>
  <c r="I262" i="7" s="1"/>
  <c r="O13" i="5"/>
  <c r="H263" i="7" s="1"/>
  <c r="P13" i="5"/>
  <c r="I263" i="7" s="1"/>
  <c r="Q13" i="5"/>
  <c r="H264" i="7" s="1"/>
  <c r="R13" i="5"/>
  <c r="I264" i="7" s="1"/>
  <c r="S13" i="5"/>
  <c r="H265" i="7" s="1"/>
  <c r="T13" i="5"/>
  <c r="I265" i="7" s="1"/>
  <c r="U13" i="5"/>
  <c r="H266" i="7" s="1"/>
  <c r="V13" i="5"/>
  <c r="I266" i="7" s="1"/>
  <c r="W13" i="5"/>
  <c r="H267" i="7" s="1"/>
  <c r="X13" i="5"/>
  <c r="I267" i="7" s="1"/>
  <c r="Y13" i="5"/>
  <c r="H268" i="7" s="1"/>
  <c r="Z13" i="5"/>
  <c r="I268" i="7" s="1"/>
  <c r="AA13" i="5"/>
  <c r="H269" i="7" s="1"/>
  <c r="AB13" i="5"/>
  <c r="I269" i="7" s="1"/>
  <c r="AC13" i="5"/>
  <c r="H270" i="7" s="1"/>
  <c r="AD13" i="5"/>
  <c r="I270" i="7" s="1"/>
  <c r="AE13" i="5"/>
  <c r="H271" i="7" s="1"/>
  <c r="AF13" i="5"/>
  <c r="I271" i="7" s="1"/>
  <c r="AG13" i="5"/>
  <c r="H272" i="7" s="1"/>
  <c r="AH13" i="5"/>
  <c r="I272" i="7" s="1"/>
  <c r="AI13" i="5"/>
  <c r="H273" i="7" s="1"/>
  <c r="AJ13" i="5"/>
  <c r="I273" i="7" s="1"/>
  <c r="C14" i="5"/>
  <c r="H284" i="7" s="1"/>
  <c r="D14" i="5"/>
  <c r="I284" i="7" s="1"/>
  <c r="E14" i="5"/>
  <c r="H285" i="7" s="1"/>
  <c r="F14" i="5"/>
  <c r="I285" i="7" s="1"/>
  <c r="G14" i="5"/>
  <c r="H286" i="7" s="1"/>
  <c r="H14" i="5"/>
  <c r="I286" i="7" s="1"/>
  <c r="I14" i="5"/>
  <c r="H287" i="7" s="1"/>
  <c r="J14" i="5"/>
  <c r="I287" i="7" s="1"/>
  <c r="K14" i="5"/>
  <c r="H288" i="7" s="1"/>
  <c r="L14" i="5"/>
  <c r="I288" i="7" s="1"/>
  <c r="M14" i="5"/>
  <c r="H289" i="7" s="1"/>
  <c r="N14" i="5"/>
  <c r="I289" i="7" s="1"/>
  <c r="O14" i="5"/>
  <c r="H290" i="7" s="1"/>
  <c r="P14" i="5"/>
  <c r="I290" i="7" s="1"/>
  <c r="Q14" i="5"/>
  <c r="H291" i="7" s="1"/>
  <c r="R14" i="5"/>
  <c r="I291" i="7" s="1"/>
  <c r="S14" i="5"/>
  <c r="H292" i="7" s="1"/>
  <c r="T14" i="5"/>
  <c r="I292" i="7" s="1"/>
  <c r="U14" i="5"/>
  <c r="H293" i="7" s="1"/>
  <c r="V14" i="5"/>
  <c r="I293" i="7" s="1"/>
  <c r="W14" i="5"/>
  <c r="H294" i="7" s="1"/>
  <c r="X14" i="5"/>
  <c r="I294" i="7" s="1"/>
  <c r="Y14" i="5"/>
  <c r="H295" i="7" s="1"/>
  <c r="Z14" i="5"/>
  <c r="I295" i="7" s="1"/>
  <c r="AA14" i="5"/>
  <c r="H296" i="7" s="1"/>
  <c r="AB14" i="5"/>
  <c r="I296" i="7" s="1"/>
  <c r="AC14" i="5"/>
  <c r="H297" i="7" s="1"/>
  <c r="AD14" i="5"/>
  <c r="I297" i="7" s="1"/>
  <c r="AE14" i="5"/>
  <c r="H298" i="7" s="1"/>
  <c r="AF14" i="5"/>
  <c r="I298" i="7" s="1"/>
  <c r="AG14" i="5"/>
  <c r="H299" i="7" s="1"/>
  <c r="AH14" i="5"/>
  <c r="I299" i="7" s="1"/>
  <c r="AI14" i="5"/>
  <c r="H300" i="7" s="1"/>
  <c r="AJ14" i="5"/>
  <c r="I300" i="7" s="1"/>
  <c r="C15" i="5"/>
  <c r="H312" i="7" s="1"/>
  <c r="D15" i="5"/>
  <c r="I312" i="7" s="1"/>
  <c r="E15" i="5"/>
  <c r="H313" i="7" s="1"/>
  <c r="F15" i="5"/>
  <c r="I313" i="7" s="1"/>
  <c r="G15" i="5"/>
  <c r="H314" i="7" s="1"/>
  <c r="H15" i="5"/>
  <c r="I314" i="7" s="1"/>
  <c r="I15" i="5"/>
  <c r="H315" i="7" s="1"/>
  <c r="J15" i="5"/>
  <c r="I315" i="7" s="1"/>
  <c r="K15" i="5"/>
  <c r="H316" i="7" s="1"/>
  <c r="L15" i="5"/>
  <c r="I316" i="7" s="1"/>
  <c r="M15" i="5"/>
  <c r="H317" i="7" s="1"/>
  <c r="N15" i="5"/>
  <c r="I317" i="7" s="1"/>
  <c r="O15" i="5"/>
  <c r="H318" i="7" s="1"/>
  <c r="P15" i="5"/>
  <c r="I318" i="7" s="1"/>
  <c r="Q15" i="5"/>
  <c r="H319" i="7" s="1"/>
  <c r="R15" i="5"/>
  <c r="I319" i="7" s="1"/>
  <c r="S15" i="5"/>
  <c r="H320" i="7" s="1"/>
  <c r="T15" i="5"/>
  <c r="I320" i="7" s="1"/>
  <c r="U15" i="5"/>
  <c r="H321" i="7" s="1"/>
  <c r="V15" i="5"/>
  <c r="I321" i="7" s="1"/>
  <c r="W15" i="5"/>
  <c r="H322" i="7" s="1"/>
  <c r="X15" i="5"/>
  <c r="I322" i="7" s="1"/>
  <c r="Y15" i="5"/>
  <c r="H323" i="7" s="1"/>
  <c r="Z15" i="5"/>
  <c r="I323" i="7" s="1"/>
  <c r="AA15" i="5"/>
  <c r="H324" i="7" s="1"/>
  <c r="AB15" i="5"/>
  <c r="I324" i="7" s="1"/>
  <c r="AC15" i="5"/>
  <c r="H325" i="7" s="1"/>
  <c r="AD15" i="5"/>
  <c r="I325" i="7" s="1"/>
  <c r="AE15" i="5"/>
  <c r="H326" i="7" s="1"/>
  <c r="AF15" i="5"/>
  <c r="I326" i="7" s="1"/>
  <c r="AG15" i="5"/>
  <c r="H327" i="7" s="1"/>
  <c r="AH15" i="5"/>
  <c r="I327" i="7" s="1"/>
  <c r="AI15" i="5"/>
  <c r="H328" i="7" s="1"/>
  <c r="AJ15" i="5"/>
  <c r="I328" i="7" s="1"/>
  <c r="C16" i="5"/>
  <c r="H339" i="7" s="1"/>
  <c r="D16" i="5"/>
  <c r="I339" i="7" s="1"/>
  <c r="E16" i="5"/>
  <c r="H340" i="7" s="1"/>
  <c r="F16" i="5"/>
  <c r="I340" i="7" s="1"/>
  <c r="G16" i="5"/>
  <c r="H341" i="7" s="1"/>
  <c r="H16" i="5"/>
  <c r="I341" i="7" s="1"/>
  <c r="I16" i="5"/>
  <c r="H342" i="7" s="1"/>
  <c r="J16" i="5"/>
  <c r="I342" i="7" s="1"/>
  <c r="K16" i="5"/>
  <c r="H343" i="7" s="1"/>
  <c r="L16" i="5"/>
  <c r="I343" i="7" s="1"/>
  <c r="M16" i="5"/>
  <c r="H344" i="7" s="1"/>
  <c r="N16" i="5"/>
  <c r="I344" i="7" s="1"/>
  <c r="O16" i="5"/>
  <c r="H345" i="7" s="1"/>
  <c r="P16" i="5"/>
  <c r="I345" i="7" s="1"/>
  <c r="Q16" i="5"/>
  <c r="H346" i="7" s="1"/>
  <c r="R16" i="5"/>
  <c r="I346" i="7" s="1"/>
  <c r="S16" i="5"/>
  <c r="H347" i="7" s="1"/>
  <c r="T16" i="5"/>
  <c r="I347" i="7" s="1"/>
  <c r="U16" i="5"/>
  <c r="H348" i="7" s="1"/>
  <c r="V16" i="5"/>
  <c r="I348" i="7" s="1"/>
  <c r="W16" i="5"/>
  <c r="H349" i="7" s="1"/>
  <c r="X16" i="5"/>
  <c r="I349" i="7" s="1"/>
  <c r="Y16" i="5"/>
  <c r="H350" i="7" s="1"/>
  <c r="Z16" i="5"/>
  <c r="I350" i="7" s="1"/>
  <c r="AA16" i="5"/>
  <c r="H351" i="7" s="1"/>
  <c r="AB16" i="5"/>
  <c r="I351" i="7" s="1"/>
  <c r="AC16" i="5"/>
  <c r="H352" i="7" s="1"/>
  <c r="AD16" i="5"/>
  <c r="I352" i="7" s="1"/>
  <c r="AE16" i="5"/>
  <c r="H353" i="7" s="1"/>
  <c r="AF16" i="5"/>
  <c r="I353" i="7" s="1"/>
  <c r="AG16" i="5"/>
  <c r="H354" i="7" s="1"/>
  <c r="AH16" i="5"/>
  <c r="I354" i="7" s="1"/>
  <c r="AI16" i="5"/>
  <c r="H355" i="7" s="1"/>
  <c r="AJ16" i="5"/>
  <c r="I355" i="7" s="1"/>
  <c r="C17" i="5"/>
  <c r="H367" i="7" s="1"/>
  <c r="D17" i="5"/>
  <c r="I367" i="7" s="1"/>
  <c r="E17" i="5"/>
  <c r="H368" i="7" s="1"/>
  <c r="F17" i="5"/>
  <c r="I368" i="7" s="1"/>
  <c r="G17" i="5"/>
  <c r="H369" i="7" s="1"/>
  <c r="H17" i="5"/>
  <c r="I369" i="7" s="1"/>
  <c r="I17" i="5"/>
  <c r="H370" i="7" s="1"/>
  <c r="J17" i="5"/>
  <c r="I370" i="7" s="1"/>
  <c r="K17" i="5"/>
  <c r="H371" i="7" s="1"/>
  <c r="L17" i="5"/>
  <c r="I371" i="7" s="1"/>
  <c r="M17" i="5"/>
  <c r="H372" i="7" s="1"/>
  <c r="N17" i="5"/>
  <c r="I372" i="7" s="1"/>
  <c r="O17" i="5"/>
  <c r="H373" i="7" s="1"/>
  <c r="P17" i="5"/>
  <c r="I373" i="7" s="1"/>
  <c r="Q17" i="5"/>
  <c r="H374" i="7" s="1"/>
  <c r="R17" i="5"/>
  <c r="I374" i="7" s="1"/>
  <c r="S17" i="5"/>
  <c r="H375" i="7" s="1"/>
  <c r="T17" i="5"/>
  <c r="I375" i="7" s="1"/>
  <c r="U17" i="5"/>
  <c r="H376" i="7" s="1"/>
  <c r="V17" i="5"/>
  <c r="I376" i="7" s="1"/>
  <c r="W17" i="5"/>
  <c r="H377" i="7" s="1"/>
  <c r="X17" i="5"/>
  <c r="I377" i="7" s="1"/>
  <c r="Y17" i="5"/>
  <c r="H378" i="7" s="1"/>
  <c r="Z17" i="5"/>
  <c r="I378" i="7" s="1"/>
  <c r="AA17" i="5"/>
  <c r="H379" i="7" s="1"/>
  <c r="AB17" i="5"/>
  <c r="I379" i="7" s="1"/>
  <c r="AC17" i="5"/>
  <c r="H380" i="7" s="1"/>
  <c r="AD17" i="5"/>
  <c r="I380" i="7" s="1"/>
  <c r="AE17" i="5"/>
  <c r="H381" i="7" s="1"/>
  <c r="AF17" i="5"/>
  <c r="I381" i="7" s="1"/>
  <c r="AG17" i="5"/>
  <c r="H382" i="7" s="1"/>
  <c r="AH17" i="5"/>
  <c r="I382" i="7" s="1"/>
  <c r="AI17" i="5"/>
  <c r="H383" i="7" s="1"/>
  <c r="AJ17" i="5"/>
  <c r="I383" i="7" s="1"/>
  <c r="C18" i="5"/>
  <c r="H394" i="7" s="1"/>
  <c r="D18" i="5"/>
  <c r="I394" i="7" s="1"/>
  <c r="E18" i="5"/>
  <c r="H395" i="7" s="1"/>
  <c r="F18" i="5"/>
  <c r="I395" i="7" s="1"/>
  <c r="G18" i="5"/>
  <c r="H396" i="7" s="1"/>
  <c r="H18" i="5"/>
  <c r="I396" i="7" s="1"/>
  <c r="I18" i="5"/>
  <c r="H397" i="7" s="1"/>
  <c r="J18" i="5"/>
  <c r="I397" i="7" s="1"/>
  <c r="K18" i="5"/>
  <c r="H398" i="7" s="1"/>
  <c r="L18" i="5"/>
  <c r="I398" i="7" s="1"/>
  <c r="M18" i="5"/>
  <c r="H399" i="7" s="1"/>
  <c r="N18" i="5"/>
  <c r="I399" i="7" s="1"/>
  <c r="O18" i="5"/>
  <c r="H400" i="7" s="1"/>
  <c r="P18" i="5"/>
  <c r="I400" i="7" s="1"/>
  <c r="Q18" i="5"/>
  <c r="H401" i="7" s="1"/>
  <c r="R18" i="5"/>
  <c r="I401" i="7" s="1"/>
  <c r="S18" i="5"/>
  <c r="H402" i="7" s="1"/>
  <c r="T18" i="5"/>
  <c r="I402" i="7" s="1"/>
  <c r="U18" i="5"/>
  <c r="H403" i="7" s="1"/>
  <c r="V18" i="5"/>
  <c r="I403" i="7" s="1"/>
  <c r="W18" i="5"/>
  <c r="H404" i="7" s="1"/>
  <c r="X18" i="5"/>
  <c r="I404" i="7" s="1"/>
  <c r="Y18" i="5"/>
  <c r="H405" i="7" s="1"/>
  <c r="Z18" i="5"/>
  <c r="I405" i="7" s="1"/>
  <c r="AA18" i="5"/>
  <c r="H406" i="7" s="1"/>
  <c r="AB18" i="5"/>
  <c r="I406" i="7" s="1"/>
  <c r="AC18" i="5"/>
  <c r="H407" i="7" s="1"/>
  <c r="AD18" i="5"/>
  <c r="I407" i="7" s="1"/>
  <c r="AE18" i="5"/>
  <c r="H408" i="7" s="1"/>
  <c r="AF18" i="5"/>
  <c r="I408" i="7" s="1"/>
  <c r="AG18" i="5"/>
  <c r="H409" i="7" s="1"/>
  <c r="AH18" i="5"/>
  <c r="I409" i="7" s="1"/>
  <c r="AI18" i="5"/>
  <c r="H410" i="7" s="1"/>
  <c r="AJ18" i="5"/>
  <c r="I410" i="7" s="1"/>
  <c r="C19" i="5"/>
  <c r="H422" i="7" s="1"/>
  <c r="D19" i="5"/>
  <c r="I422" i="7" s="1"/>
  <c r="E19" i="5"/>
  <c r="H423" i="7" s="1"/>
  <c r="F19" i="5"/>
  <c r="I423" i="7" s="1"/>
  <c r="G19" i="5"/>
  <c r="H424" i="7" s="1"/>
  <c r="H19" i="5"/>
  <c r="I424" i="7" s="1"/>
  <c r="I19" i="5"/>
  <c r="H425" i="7" s="1"/>
  <c r="J19" i="5"/>
  <c r="I425" i="7" s="1"/>
  <c r="K19" i="5"/>
  <c r="H426" i="7" s="1"/>
  <c r="L19" i="5"/>
  <c r="I426" i="7" s="1"/>
  <c r="M19" i="5"/>
  <c r="H427" i="7" s="1"/>
  <c r="N19" i="5"/>
  <c r="I427" i="7" s="1"/>
  <c r="O19" i="5"/>
  <c r="H428" i="7" s="1"/>
  <c r="P19" i="5"/>
  <c r="I428" i="7" s="1"/>
  <c r="Q19" i="5"/>
  <c r="H429" i="7" s="1"/>
  <c r="R19" i="5"/>
  <c r="I429" i="7" s="1"/>
  <c r="S19" i="5"/>
  <c r="H430" i="7" s="1"/>
  <c r="T19" i="5"/>
  <c r="I430" i="7" s="1"/>
  <c r="U19" i="5"/>
  <c r="H431" i="7" s="1"/>
  <c r="V19" i="5"/>
  <c r="I431" i="7" s="1"/>
  <c r="W19" i="5"/>
  <c r="H432" i="7" s="1"/>
  <c r="X19" i="5"/>
  <c r="I432" i="7" s="1"/>
  <c r="Y19" i="5"/>
  <c r="H433" i="7" s="1"/>
  <c r="Z19" i="5"/>
  <c r="I433" i="7" s="1"/>
  <c r="AA19" i="5"/>
  <c r="H434" i="7" s="1"/>
  <c r="AB19" i="5"/>
  <c r="I434" i="7" s="1"/>
  <c r="AC19" i="5"/>
  <c r="H435" i="7" s="1"/>
  <c r="AD19" i="5"/>
  <c r="I435" i="7" s="1"/>
  <c r="AE19" i="5"/>
  <c r="H436" i="7" s="1"/>
  <c r="AF19" i="5"/>
  <c r="I436" i="7" s="1"/>
  <c r="AG19" i="5"/>
  <c r="H437" i="7" s="1"/>
  <c r="AH19" i="5"/>
  <c r="I437" i="7" s="1"/>
  <c r="AI19" i="5"/>
  <c r="H438" i="7" s="1"/>
  <c r="AJ19" i="5"/>
  <c r="I438" i="7" s="1"/>
  <c r="C20" i="5"/>
  <c r="H449" i="7" s="1"/>
  <c r="D20" i="5"/>
  <c r="I449" i="7" s="1"/>
  <c r="E20" i="5"/>
  <c r="H450" i="7" s="1"/>
  <c r="F20" i="5"/>
  <c r="I450" i="7" s="1"/>
  <c r="G20" i="5"/>
  <c r="H451" i="7" s="1"/>
  <c r="H20" i="5"/>
  <c r="I451" i="7" s="1"/>
  <c r="I20" i="5"/>
  <c r="H452" i="7" s="1"/>
  <c r="J20" i="5"/>
  <c r="I452" i="7" s="1"/>
  <c r="K20" i="5"/>
  <c r="H453" i="7" s="1"/>
  <c r="L20" i="5"/>
  <c r="I453" i="7" s="1"/>
  <c r="M20" i="5"/>
  <c r="H454" i="7" s="1"/>
  <c r="N20" i="5"/>
  <c r="I454" i="7" s="1"/>
  <c r="O20" i="5"/>
  <c r="H455" i="7" s="1"/>
  <c r="P20" i="5"/>
  <c r="I455" i="7" s="1"/>
  <c r="Q20" i="5"/>
  <c r="H456" i="7" s="1"/>
  <c r="R20" i="5"/>
  <c r="I456" i="7" s="1"/>
  <c r="S20" i="5"/>
  <c r="H457" i="7" s="1"/>
  <c r="T20" i="5"/>
  <c r="I457" i="7" s="1"/>
  <c r="U20" i="5"/>
  <c r="H458" i="7" s="1"/>
  <c r="V20" i="5"/>
  <c r="I458" i="7" s="1"/>
  <c r="W20" i="5"/>
  <c r="H459" i="7" s="1"/>
  <c r="X20" i="5"/>
  <c r="I459" i="7" s="1"/>
  <c r="Y20" i="5"/>
  <c r="H460" i="7" s="1"/>
  <c r="Z20" i="5"/>
  <c r="I460" i="7" s="1"/>
  <c r="AA20" i="5"/>
  <c r="H461" i="7" s="1"/>
  <c r="AB20" i="5"/>
  <c r="I461" i="7" s="1"/>
  <c r="AC20" i="5"/>
  <c r="H462" i="7" s="1"/>
  <c r="AD20" i="5"/>
  <c r="I462" i="7" s="1"/>
  <c r="AE20" i="5"/>
  <c r="H463" i="7" s="1"/>
  <c r="AF20" i="5"/>
  <c r="I463" i="7" s="1"/>
  <c r="AG20" i="5"/>
  <c r="H464" i="7" s="1"/>
  <c r="AH20" i="5"/>
  <c r="I464" i="7" s="1"/>
  <c r="AI20" i="5"/>
  <c r="H465" i="7" s="1"/>
  <c r="AJ20" i="5"/>
  <c r="I465" i="7" s="1"/>
  <c r="C21" i="5"/>
  <c r="H477" i="7" s="1"/>
  <c r="D21" i="5"/>
  <c r="I477" i="7" s="1"/>
  <c r="E21" i="5"/>
  <c r="H478" i="7" s="1"/>
  <c r="F21" i="5"/>
  <c r="I478" i="7" s="1"/>
  <c r="G21" i="5"/>
  <c r="H479" i="7" s="1"/>
  <c r="H21" i="5"/>
  <c r="I479" i="7" s="1"/>
  <c r="I21" i="5"/>
  <c r="H480" i="7" s="1"/>
  <c r="J21" i="5"/>
  <c r="I480" i="7" s="1"/>
  <c r="K21" i="5"/>
  <c r="H481" i="7" s="1"/>
  <c r="L21" i="5"/>
  <c r="I481" i="7" s="1"/>
  <c r="M21" i="5"/>
  <c r="H482" i="7" s="1"/>
  <c r="N21" i="5"/>
  <c r="I482" i="7" s="1"/>
  <c r="O21" i="5"/>
  <c r="H483" i="7" s="1"/>
  <c r="P21" i="5"/>
  <c r="I483" i="7" s="1"/>
  <c r="Q21" i="5"/>
  <c r="H484" i="7" s="1"/>
  <c r="R21" i="5"/>
  <c r="I484" i="7" s="1"/>
  <c r="S21" i="5"/>
  <c r="H485" i="7" s="1"/>
  <c r="T21" i="5"/>
  <c r="I485" i="7" s="1"/>
  <c r="U21" i="5"/>
  <c r="H486" i="7" s="1"/>
  <c r="V21" i="5"/>
  <c r="I486" i="7" s="1"/>
  <c r="W21" i="5"/>
  <c r="H487" i="7" s="1"/>
  <c r="X21" i="5"/>
  <c r="I487" i="7" s="1"/>
  <c r="Y21" i="5"/>
  <c r="H488" i="7" s="1"/>
  <c r="Z21" i="5"/>
  <c r="I488" i="7" s="1"/>
  <c r="AA21" i="5"/>
  <c r="H489" i="7" s="1"/>
  <c r="AB21" i="5"/>
  <c r="I489" i="7" s="1"/>
  <c r="AC21" i="5"/>
  <c r="H490" i="7" s="1"/>
  <c r="AD21" i="5"/>
  <c r="I490" i="7" s="1"/>
  <c r="AE21" i="5"/>
  <c r="H491" i="7" s="1"/>
  <c r="AF21" i="5"/>
  <c r="I491" i="7" s="1"/>
  <c r="AG21" i="5"/>
  <c r="H492" i="7" s="1"/>
  <c r="AH21" i="5"/>
  <c r="I492" i="7" s="1"/>
  <c r="AI21" i="5"/>
  <c r="H493" i="7" s="1"/>
  <c r="AJ21" i="5"/>
  <c r="I493" i="7" s="1"/>
  <c r="C22" i="5"/>
  <c r="H504" i="7" s="1"/>
  <c r="D22" i="5"/>
  <c r="I504" i="7" s="1"/>
  <c r="E22" i="5"/>
  <c r="H505" i="7" s="1"/>
  <c r="F22" i="5"/>
  <c r="I505" i="7" s="1"/>
  <c r="G22" i="5"/>
  <c r="H506" i="7" s="1"/>
  <c r="H22" i="5"/>
  <c r="I506" i="7" s="1"/>
  <c r="I22" i="5"/>
  <c r="H507" i="7" s="1"/>
  <c r="J22" i="5"/>
  <c r="I507" i="7" s="1"/>
  <c r="K22" i="5"/>
  <c r="H508" i="7" s="1"/>
  <c r="L22" i="5"/>
  <c r="I508" i="7" s="1"/>
  <c r="M22" i="5"/>
  <c r="H509" i="7" s="1"/>
  <c r="N22" i="5"/>
  <c r="I509" i="7" s="1"/>
  <c r="O22" i="5"/>
  <c r="H510" i="7" s="1"/>
  <c r="P22" i="5"/>
  <c r="I510" i="7" s="1"/>
  <c r="Q22" i="5"/>
  <c r="H511" i="7" s="1"/>
  <c r="R22" i="5"/>
  <c r="I511" i="7" s="1"/>
  <c r="S22" i="5"/>
  <c r="H512" i="7" s="1"/>
  <c r="T22" i="5"/>
  <c r="I512" i="7" s="1"/>
  <c r="U22" i="5"/>
  <c r="H513" i="7" s="1"/>
  <c r="V22" i="5"/>
  <c r="I513" i="7" s="1"/>
  <c r="W22" i="5"/>
  <c r="H514" i="7" s="1"/>
  <c r="X22" i="5"/>
  <c r="I514" i="7" s="1"/>
  <c r="Y22" i="5"/>
  <c r="H515" i="7" s="1"/>
  <c r="Z22" i="5"/>
  <c r="I515" i="7" s="1"/>
  <c r="AA22" i="5"/>
  <c r="H516" i="7" s="1"/>
  <c r="AB22" i="5"/>
  <c r="I516" i="7" s="1"/>
  <c r="AC22" i="5"/>
  <c r="H517" i="7" s="1"/>
  <c r="AD22" i="5"/>
  <c r="I517" i="7" s="1"/>
  <c r="AE22" i="5"/>
  <c r="H518" i="7" s="1"/>
  <c r="AF22" i="5"/>
  <c r="I518" i="7" s="1"/>
  <c r="AG22" i="5"/>
  <c r="H519" i="7" s="1"/>
  <c r="AH22" i="5"/>
  <c r="I519" i="7" s="1"/>
  <c r="AI22" i="5"/>
  <c r="H520" i="7" s="1"/>
  <c r="AJ22" i="5"/>
  <c r="I520" i="7" s="1"/>
  <c r="C23" i="5"/>
  <c r="H532" i="7" s="1"/>
  <c r="D23" i="5"/>
  <c r="I532" i="7" s="1"/>
  <c r="E23" i="5"/>
  <c r="H533" i="7" s="1"/>
  <c r="F23" i="5"/>
  <c r="I533" i="7" s="1"/>
  <c r="G23" i="5"/>
  <c r="H534" i="7" s="1"/>
  <c r="H23" i="5"/>
  <c r="I534" i="7" s="1"/>
  <c r="I23" i="5"/>
  <c r="H535" i="7" s="1"/>
  <c r="J23" i="5"/>
  <c r="I535" i="7" s="1"/>
  <c r="K23" i="5"/>
  <c r="H536" i="7" s="1"/>
  <c r="L23" i="5"/>
  <c r="I536" i="7" s="1"/>
  <c r="M23" i="5"/>
  <c r="H537" i="7" s="1"/>
  <c r="N23" i="5"/>
  <c r="I537" i="7" s="1"/>
  <c r="O23" i="5"/>
  <c r="H538" i="7" s="1"/>
  <c r="P23" i="5"/>
  <c r="I538" i="7" s="1"/>
  <c r="Q23" i="5"/>
  <c r="H539" i="7" s="1"/>
  <c r="R23" i="5"/>
  <c r="I539" i="7" s="1"/>
  <c r="S23" i="5"/>
  <c r="H540" i="7" s="1"/>
  <c r="T23" i="5"/>
  <c r="I540" i="7" s="1"/>
  <c r="U23" i="5"/>
  <c r="H541" i="7" s="1"/>
  <c r="V23" i="5"/>
  <c r="I541" i="7" s="1"/>
  <c r="W23" i="5"/>
  <c r="H542" i="7" s="1"/>
  <c r="X23" i="5"/>
  <c r="I542" i="7" s="1"/>
  <c r="Y23" i="5"/>
  <c r="H543" i="7" s="1"/>
  <c r="Z23" i="5"/>
  <c r="I543" i="7" s="1"/>
  <c r="AA23" i="5"/>
  <c r="H544" i="7" s="1"/>
  <c r="AB23" i="5"/>
  <c r="I544" i="7" s="1"/>
  <c r="AC23" i="5"/>
  <c r="H545" i="7" s="1"/>
  <c r="AD23" i="5"/>
  <c r="I545" i="7" s="1"/>
  <c r="AE23" i="5"/>
  <c r="H546" i="7" s="1"/>
  <c r="AF23" i="5"/>
  <c r="I546" i="7" s="1"/>
  <c r="AG23" i="5"/>
  <c r="H547" i="7" s="1"/>
  <c r="AH23" i="5"/>
  <c r="I547" i="7" s="1"/>
  <c r="AI23" i="5"/>
  <c r="H548" i="7" s="1"/>
  <c r="AJ23" i="5"/>
  <c r="I548" i="7" s="1"/>
  <c r="C24" i="5"/>
  <c r="H559" i="7" s="1"/>
  <c r="D24" i="5"/>
  <c r="I559" i="7" s="1"/>
  <c r="E24" i="5"/>
  <c r="H560" i="7" s="1"/>
  <c r="F24" i="5"/>
  <c r="I560" i="7" s="1"/>
  <c r="G24" i="5"/>
  <c r="H561" i="7" s="1"/>
  <c r="H24" i="5"/>
  <c r="I561" i="7" s="1"/>
  <c r="I24" i="5"/>
  <c r="H562" i="7" s="1"/>
  <c r="J24" i="5"/>
  <c r="I562" i="7" s="1"/>
  <c r="K24" i="5"/>
  <c r="H563" i="7" s="1"/>
  <c r="L24" i="5"/>
  <c r="I563" i="7" s="1"/>
  <c r="M24" i="5"/>
  <c r="H564" i="7" s="1"/>
  <c r="N24" i="5"/>
  <c r="I564" i="7" s="1"/>
  <c r="O24" i="5"/>
  <c r="H565" i="7" s="1"/>
  <c r="P24" i="5"/>
  <c r="I565" i="7" s="1"/>
  <c r="Q24" i="5"/>
  <c r="H566" i="7" s="1"/>
  <c r="R24" i="5"/>
  <c r="I566" i="7" s="1"/>
  <c r="S24" i="5"/>
  <c r="H567" i="7" s="1"/>
  <c r="T24" i="5"/>
  <c r="I567" i="7" s="1"/>
  <c r="U24" i="5"/>
  <c r="H568" i="7" s="1"/>
  <c r="V24" i="5"/>
  <c r="I568" i="7" s="1"/>
  <c r="W24" i="5"/>
  <c r="H569" i="7" s="1"/>
  <c r="X24" i="5"/>
  <c r="I569" i="7" s="1"/>
  <c r="Y24" i="5"/>
  <c r="H570" i="7" s="1"/>
  <c r="Z24" i="5"/>
  <c r="I570" i="7" s="1"/>
  <c r="AA24" i="5"/>
  <c r="H571" i="7" s="1"/>
  <c r="AB24" i="5"/>
  <c r="I571" i="7" s="1"/>
  <c r="AC24" i="5"/>
  <c r="H572" i="7" s="1"/>
  <c r="AD24" i="5"/>
  <c r="I572" i="7" s="1"/>
  <c r="AE24" i="5"/>
  <c r="H573" i="7" s="1"/>
  <c r="AF24" i="5"/>
  <c r="I573" i="7" s="1"/>
  <c r="AG24" i="5"/>
  <c r="H574" i="7" s="1"/>
  <c r="AH24" i="5"/>
  <c r="I574" i="7" s="1"/>
  <c r="AI24" i="5"/>
  <c r="H575" i="7" s="1"/>
  <c r="AJ24" i="5"/>
  <c r="I575" i="7" s="1"/>
  <c r="C25" i="5"/>
  <c r="H587" i="7" s="1"/>
  <c r="D25" i="5"/>
  <c r="I587" i="7" s="1"/>
  <c r="E25" i="5"/>
  <c r="H588" i="7" s="1"/>
  <c r="F25" i="5"/>
  <c r="I588" i="7" s="1"/>
  <c r="G25" i="5"/>
  <c r="H589" i="7" s="1"/>
  <c r="H25" i="5"/>
  <c r="I589" i="7" s="1"/>
  <c r="I25" i="5"/>
  <c r="H590" i="7" s="1"/>
  <c r="J25" i="5"/>
  <c r="I590" i="7" s="1"/>
  <c r="K25" i="5"/>
  <c r="H591" i="7" s="1"/>
  <c r="L25" i="5"/>
  <c r="I591" i="7" s="1"/>
  <c r="M25" i="5"/>
  <c r="H592" i="7" s="1"/>
  <c r="N25" i="5"/>
  <c r="I592" i="7" s="1"/>
  <c r="O25" i="5"/>
  <c r="H593" i="7" s="1"/>
  <c r="P25" i="5"/>
  <c r="I593" i="7" s="1"/>
  <c r="Q25" i="5"/>
  <c r="H594" i="7" s="1"/>
  <c r="R25" i="5"/>
  <c r="I594" i="7" s="1"/>
  <c r="S25" i="5"/>
  <c r="H595" i="7" s="1"/>
  <c r="T25" i="5"/>
  <c r="I595" i="7" s="1"/>
  <c r="U25" i="5"/>
  <c r="H596" i="7" s="1"/>
  <c r="V25" i="5"/>
  <c r="I596" i="7" s="1"/>
  <c r="W25" i="5"/>
  <c r="H597" i="7" s="1"/>
  <c r="X25" i="5"/>
  <c r="I597" i="7" s="1"/>
  <c r="Y25" i="5"/>
  <c r="H598" i="7" s="1"/>
  <c r="Z25" i="5"/>
  <c r="I598" i="7" s="1"/>
  <c r="AA25" i="5"/>
  <c r="H599" i="7" s="1"/>
  <c r="AB25" i="5"/>
  <c r="I599" i="7" s="1"/>
  <c r="AC25" i="5"/>
  <c r="H600" i="7" s="1"/>
  <c r="AD25" i="5"/>
  <c r="I600" i="7" s="1"/>
  <c r="AE25" i="5"/>
  <c r="H601" i="7" s="1"/>
  <c r="AF25" i="5"/>
  <c r="I601" i="7" s="1"/>
  <c r="AG25" i="5"/>
  <c r="H602" i="7" s="1"/>
  <c r="AH25" i="5"/>
  <c r="I602" i="7" s="1"/>
  <c r="AI25" i="5"/>
  <c r="H603" i="7" s="1"/>
  <c r="AJ25" i="5"/>
  <c r="I603" i="7" s="1"/>
  <c r="C26" i="5"/>
  <c r="H614" i="7" s="1"/>
  <c r="D26" i="5"/>
  <c r="I614" i="7" s="1"/>
  <c r="E26" i="5"/>
  <c r="H615" i="7" s="1"/>
  <c r="F26" i="5"/>
  <c r="I615" i="7" s="1"/>
  <c r="G26" i="5"/>
  <c r="H616" i="7" s="1"/>
  <c r="H26" i="5"/>
  <c r="I616" i="7" s="1"/>
  <c r="I26" i="5"/>
  <c r="H617" i="7" s="1"/>
  <c r="J26" i="5"/>
  <c r="I617" i="7" s="1"/>
  <c r="K26" i="5"/>
  <c r="H618" i="7" s="1"/>
  <c r="L26" i="5"/>
  <c r="I618" i="7" s="1"/>
  <c r="M26" i="5"/>
  <c r="H619" i="7" s="1"/>
  <c r="N26" i="5"/>
  <c r="I619" i="7" s="1"/>
  <c r="O26" i="5"/>
  <c r="H620" i="7" s="1"/>
  <c r="P26" i="5"/>
  <c r="I620" i="7" s="1"/>
  <c r="Q26" i="5"/>
  <c r="H621" i="7" s="1"/>
  <c r="R26" i="5"/>
  <c r="I621" i="7" s="1"/>
  <c r="S26" i="5"/>
  <c r="H622" i="7" s="1"/>
  <c r="T26" i="5"/>
  <c r="I622" i="7" s="1"/>
  <c r="U26" i="5"/>
  <c r="H623" i="7" s="1"/>
  <c r="V26" i="5"/>
  <c r="I623" i="7" s="1"/>
  <c r="W26" i="5"/>
  <c r="H624" i="7" s="1"/>
  <c r="X26" i="5"/>
  <c r="I624" i="7" s="1"/>
  <c r="Y26" i="5"/>
  <c r="H625" i="7" s="1"/>
  <c r="Z26" i="5"/>
  <c r="I625" i="7" s="1"/>
  <c r="AA26" i="5"/>
  <c r="H626" i="7" s="1"/>
  <c r="AB26" i="5"/>
  <c r="I626" i="7" s="1"/>
  <c r="AC26" i="5"/>
  <c r="H627" i="7" s="1"/>
  <c r="AD26" i="5"/>
  <c r="I627" i="7" s="1"/>
  <c r="AE26" i="5"/>
  <c r="H628" i="7" s="1"/>
  <c r="AF26" i="5"/>
  <c r="I628" i="7" s="1"/>
  <c r="AG26" i="5"/>
  <c r="H629" i="7" s="1"/>
  <c r="AH26" i="5"/>
  <c r="I629" i="7" s="1"/>
  <c r="AI26" i="5"/>
  <c r="H630" i="7" s="1"/>
  <c r="AJ26" i="5"/>
  <c r="I630" i="7" s="1"/>
  <c r="C27" i="5"/>
  <c r="H642" i="7" s="1"/>
  <c r="D27" i="5"/>
  <c r="I642" i="7" s="1"/>
  <c r="E27" i="5"/>
  <c r="H643" i="7" s="1"/>
  <c r="F27" i="5"/>
  <c r="I643" i="7" s="1"/>
  <c r="G27" i="5"/>
  <c r="H644" i="7" s="1"/>
  <c r="H27" i="5"/>
  <c r="I644" i="7" s="1"/>
  <c r="I27" i="5"/>
  <c r="H645" i="7" s="1"/>
  <c r="J27" i="5"/>
  <c r="I645" i="7" s="1"/>
  <c r="K27" i="5"/>
  <c r="H646" i="7" s="1"/>
  <c r="L27" i="5"/>
  <c r="I646" i="7" s="1"/>
  <c r="M27" i="5"/>
  <c r="H647" i="7" s="1"/>
  <c r="N27" i="5"/>
  <c r="I647" i="7" s="1"/>
  <c r="O27" i="5"/>
  <c r="H648" i="7" s="1"/>
  <c r="P27" i="5"/>
  <c r="I648" i="7" s="1"/>
  <c r="Q27" i="5"/>
  <c r="H649" i="7" s="1"/>
  <c r="R27" i="5"/>
  <c r="I649" i="7" s="1"/>
  <c r="S27" i="5"/>
  <c r="H650" i="7" s="1"/>
  <c r="T27" i="5"/>
  <c r="I650" i="7" s="1"/>
  <c r="U27" i="5"/>
  <c r="H651" i="7" s="1"/>
  <c r="V27" i="5"/>
  <c r="I651" i="7" s="1"/>
  <c r="W27" i="5"/>
  <c r="H652" i="7" s="1"/>
  <c r="X27" i="5"/>
  <c r="I652" i="7" s="1"/>
  <c r="Y27" i="5"/>
  <c r="H653" i="7" s="1"/>
  <c r="Z27" i="5"/>
  <c r="I653" i="7" s="1"/>
  <c r="AA27" i="5"/>
  <c r="H654" i="7" s="1"/>
  <c r="AB27" i="5"/>
  <c r="I654" i="7" s="1"/>
  <c r="AC27" i="5"/>
  <c r="H655" i="7" s="1"/>
  <c r="AD27" i="5"/>
  <c r="I655" i="7" s="1"/>
  <c r="AE27" i="5"/>
  <c r="H656" i="7" s="1"/>
  <c r="AF27" i="5"/>
  <c r="I656" i="7" s="1"/>
  <c r="AG27" i="5"/>
  <c r="H657" i="7" s="1"/>
  <c r="AH27" i="5"/>
  <c r="I657" i="7" s="1"/>
  <c r="AI27" i="5"/>
  <c r="H658" i="7" s="1"/>
  <c r="AJ27" i="5"/>
  <c r="I658" i="7" s="1"/>
  <c r="C28" i="5"/>
  <c r="H669" i="7" s="1"/>
  <c r="D28" i="5"/>
  <c r="I669" i="7" s="1"/>
  <c r="E28" i="5"/>
  <c r="H670" i="7" s="1"/>
  <c r="F28" i="5"/>
  <c r="I670" i="7" s="1"/>
  <c r="G28" i="5"/>
  <c r="H671" i="7" s="1"/>
  <c r="H28" i="5"/>
  <c r="I671" i="7" s="1"/>
  <c r="I28" i="5"/>
  <c r="H672" i="7" s="1"/>
  <c r="J28" i="5"/>
  <c r="I672" i="7" s="1"/>
  <c r="K28" i="5"/>
  <c r="H673" i="7" s="1"/>
  <c r="L28" i="5"/>
  <c r="I673" i="7" s="1"/>
  <c r="M28" i="5"/>
  <c r="H674" i="7" s="1"/>
  <c r="N28" i="5"/>
  <c r="I674" i="7" s="1"/>
  <c r="O28" i="5"/>
  <c r="H675" i="7" s="1"/>
  <c r="P28" i="5"/>
  <c r="I675" i="7" s="1"/>
  <c r="Q28" i="5"/>
  <c r="H676" i="7" s="1"/>
  <c r="R28" i="5"/>
  <c r="I676" i="7" s="1"/>
  <c r="S28" i="5"/>
  <c r="H677" i="7" s="1"/>
  <c r="T28" i="5"/>
  <c r="I677" i="7" s="1"/>
  <c r="U28" i="5"/>
  <c r="H678" i="7" s="1"/>
  <c r="V28" i="5"/>
  <c r="I678" i="7" s="1"/>
  <c r="W28" i="5"/>
  <c r="H679" i="7" s="1"/>
  <c r="X28" i="5"/>
  <c r="I679" i="7" s="1"/>
  <c r="Y28" i="5"/>
  <c r="H680" i="7" s="1"/>
  <c r="Z28" i="5"/>
  <c r="I680" i="7" s="1"/>
  <c r="AA28" i="5"/>
  <c r="H681" i="7" s="1"/>
  <c r="AB28" i="5"/>
  <c r="I681" i="7" s="1"/>
  <c r="AC28" i="5"/>
  <c r="H682" i="7" s="1"/>
  <c r="AD28" i="5"/>
  <c r="I682" i="7" s="1"/>
  <c r="AE28" i="5"/>
  <c r="H683" i="7" s="1"/>
  <c r="AF28" i="5"/>
  <c r="I683" i="7" s="1"/>
  <c r="AG28" i="5"/>
  <c r="H684" i="7" s="1"/>
  <c r="AH28" i="5"/>
  <c r="I684" i="7" s="1"/>
  <c r="AI28" i="5"/>
  <c r="H685" i="7" s="1"/>
  <c r="AJ28" i="5"/>
  <c r="I685" i="7" s="1"/>
  <c r="C29" i="5"/>
  <c r="H697" i="7" s="1"/>
  <c r="D29" i="5"/>
  <c r="I697" i="7" s="1"/>
  <c r="E29" i="5"/>
  <c r="H698" i="7" s="1"/>
  <c r="F29" i="5"/>
  <c r="I698" i="7" s="1"/>
  <c r="G29" i="5"/>
  <c r="H699" i="7" s="1"/>
  <c r="H29" i="5"/>
  <c r="I699" i="7" s="1"/>
  <c r="I29" i="5"/>
  <c r="H700" i="7" s="1"/>
  <c r="J29" i="5"/>
  <c r="I700" i="7" s="1"/>
  <c r="K29" i="5"/>
  <c r="H701" i="7" s="1"/>
  <c r="L29" i="5"/>
  <c r="I701" i="7" s="1"/>
  <c r="M29" i="5"/>
  <c r="H702" i="7" s="1"/>
  <c r="N29" i="5"/>
  <c r="I702" i="7" s="1"/>
  <c r="O29" i="5"/>
  <c r="H703" i="7" s="1"/>
  <c r="P29" i="5"/>
  <c r="I703" i="7" s="1"/>
  <c r="Q29" i="5"/>
  <c r="H704" i="7" s="1"/>
  <c r="R29" i="5"/>
  <c r="I704" i="7" s="1"/>
  <c r="S29" i="5"/>
  <c r="H705" i="7" s="1"/>
  <c r="T29" i="5"/>
  <c r="I705" i="7" s="1"/>
  <c r="U29" i="5"/>
  <c r="H706" i="7" s="1"/>
  <c r="V29" i="5"/>
  <c r="I706" i="7" s="1"/>
  <c r="W29" i="5"/>
  <c r="H707" i="7" s="1"/>
  <c r="X29" i="5"/>
  <c r="I707" i="7" s="1"/>
  <c r="Y29" i="5"/>
  <c r="H708" i="7" s="1"/>
  <c r="Z29" i="5"/>
  <c r="I708" i="7" s="1"/>
  <c r="AA29" i="5"/>
  <c r="H709" i="7" s="1"/>
  <c r="AB29" i="5"/>
  <c r="I709" i="7" s="1"/>
  <c r="AC29" i="5"/>
  <c r="H710" i="7" s="1"/>
  <c r="AD29" i="5"/>
  <c r="I710" i="7" s="1"/>
  <c r="AE29" i="5"/>
  <c r="H711" i="7" s="1"/>
  <c r="AF29" i="5"/>
  <c r="I711" i="7" s="1"/>
  <c r="AG29" i="5"/>
  <c r="H712" i="7" s="1"/>
  <c r="AH29" i="5"/>
  <c r="I712" i="7" s="1"/>
  <c r="AI29" i="5"/>
  <c r="H713" i="7" s="1"/>
  <c r="AJ29" i="5"/>
  <c r="I713" i="7" s="1"/>
  <c r="C30" i="5"/>
  <c r="H724" i="7" s="1"/>
  <c r="D30" i="5"/>
  <c r="I724" i="7" s="1"/>
  <c r="E30" i="5"/>
  <c r="H725" i="7" s="1"/>
  <c r="F30" i="5"/>
  <c r="I725" i="7" s="1"/>
  <c r="G30" i="5"/>
  <c r="H726" i="7" s="1"/>
  <c r="H30" i="5"/>
  <c r="I726" i="7" s="1"/>
  <c r="I30" i="5"/>
  <c r="H727" i="7" s="1"/>
  <c r="J30" i="5"/>
  <c r="I727" i="7" s="1"/>
  <c r="K30" i="5"/>
  <c r="H728" i="7" s="1"/>
  <c r="L30" i="5"/>
  <c r="I728" i="7" s="1"/>
  <c r="M30" i="5"/>
  <c r="H729" i="7" s="1"/>
  <c r="N30" i="5"/>
  <c r="I729" i="7" s="1"/>
  <c r="O30" i="5"/>
  <c r="H730" i="7" s="1"/>
  <c r="P30" i="5"/>
  <c r="I730" i="7" s="1"/>
  <c r="Q30" i="5"/>
  <c r="H731" i="7" s="1"/>
  <c r="R30" i="5"/>
  <c r="I731" i="7" s="1"/>
  <c r="S30" i="5"/>
  <c r="H732" i="7" s="1"/>
  <c r="T30" i="5"/>
  <c r="I732" i="7" s="1"/>
  <c r="U30" i="5"/>
  <c r="H733" i="7" s="1"/>
  <c r="V30" i="5"/>
  <c r="I733" i="7" s="1"/>
  <c r="W30" i="5"/>
  <c r="H734" i="7" s="1"/>
  <c r="X30" i="5"/>
  <c r="I734" i="7" s="1"/>
  <c r="Y30" i="5"/>
  <c r="H735" i="7" s="1"/>
  <c r="Z30" i="5"/>
  <c r="I735" i="7" s="1"/>
  <c r="AA30" i="5"/>
  <c r="H736" i="7" s="1"/>
  <c r="AB30" i="5"/>
  <c r="I736" i="7" s="1"/>
  <c r="AC30" i="5"/>
  <c r="H737" i="7" s="1"/>
  <c r="AD30" i="5"/>
  <c r="I737" i="7" s="1"/>
  <c r="AE30" i="5"/>
  <c r="H738" i="7" s="1"/>
  <c r="AF30" i="5"/>
  <c r="I738" i="7" s="1"/>
  <c r="AG30" i="5"/>
  <c r="H739" i="7" s="1"/>
  <c r="AH30" i="5"/>
  <c r="I739" i="7" s="1"/>
  <c r="AI30" i="5"/>
  <c r="H740" i="7" s="1"/>
  <c r="AJ30" i="5"/>
  <c r="I740" i="7" s="1"/>
  <c r="C31" i="5"/>
  <c r="H752" i="7" s="1"/>
  <c r="D31" i="5"/>
  <c r="I752" i="7" s="1"/>
  <c r="E31" i="5"/>
  <c r="H753" i="7" s="1"/>
  <c r="F31" i="5"/>
  <c r="I753" i="7" s="1"/>
  <c r="G31" i="5"/>
  <c r="H754" i="7" s="1"/>
  <c r="H31" i="5"/>
  <c r="I754" i="7" s="1"/>
  <c r="I31" i="5"/>
  <c r="H755" i="7" s="1"/>
  <c r="J31" i="5"/>
  <c r="I755" i="7" s="1"/>
  <c r="K31" i="5"/>
  <c r="H756" i="7" s="1"/>
  <c r="L31" i="5"/>
  <c r="I756" i="7" s="1"/>
  <c r="M31" i="5"/>
  <c r="H757" i="7" s="1"/>
  <c r="N31" i="5"/>
  <c r="I757" i="7" s="1"/>
  <c r="O31" i="5"/>
  <c r="H758" i="7" s="1"/>
  <c r="P31" i="5"/>
  <c r="I758" i="7" s="1"/>
  <c r="Q31" i="5"/>
  <c r="H759" i="7" s="1"/>
  <c r="R31" i="5"/>
  <c r="I759" i="7" s="1"/>
  <c r="S31" i="5"/>
  <c r="H760" i="7" s="1"/>
  <c r="T31" i="5"/>
  <c r="I760" i="7" s="1"/>
  <c r="U31" i="5"/>
  <c r="H761" i="7" s="1"/>
  <c r="V31" i="5"/>
  <c r="I761" i="7" s="1"/>
  <c r="W31" i="5"/>
  <c r="H762" i="7" s="1"/>
  <c r="X31" i="5"/>
  <c r="I762" i="7" s="1"/>
  <c r="Y31" i="5"/>
  <c r="H763" i="7" s="1"/>
  <c r="Z31" i="5"/>
  <c r="I763" i="7" s="1"/>
  <c r="AA31" i="5"/>
  <c r="H764" i="7" s="1"/>
  <c r="AB31" i="5"/>
  <c r="I764" i="7" s="1"/>
  <c r="AC31" i="5"/>
  <c r="H765" i="7" s="1"/>
  <c r="AD31" i="5"/>
  <c r="I765" i="7" s="1"/>
  <c r="AE31" i="5"/>
  <c r="H766" i="7" s="1"/>
  <c r="AF31" i="5"/>
  <c r="I766" i="7" s="1"/>
  <c r="AG31" i="5"/>
  <c r="H767" i="7" s="1"/>
  <c r="AH31" i="5"/>
  <c r="I767" i="7" s="1"/>
  <c r="AI31" i="5"/>
  <c r="H768" i="7" s="1"/>
  <c r="AJ31" i="5"/>
  <c r="I768" i="7" s="1"/>
  <c r="C32" i="5"/>
  <c r="H779" i="7" s="1"/>
  <c r="D32" i="5"/>
  <c r="I779" i="7" s="1"/>
  <c r="E32" i="5"/>
  <c r="H780" i="7" s="1"/>
  <c r="F32" i="5"/>
  <c r="I780" i="7" s="1"/>
  <c r="G32" i="5"/>
  <c r="H781" i="7" s="1"/>
  <c r="H32" i="5"/>
  <c r="I781" i="7" s="1"/>
  <c r="I32" i="5"/>
  <c r="H782" i="7" s="1"/>
  <c r="J32" i="5"/>
  <c r="I782" i="7" s="1"/>
  <c r="K32" i="5"/>
  <c r="H783" i="7" s="1"/>
  <c r="L32" i="5"/>
  <c r="I783" i="7" s="1"/>
  <c r="M32" i="5"/>
  <c r="H784" i="7" s="1"/>
  <c r="N32" i="5"/>
  <c r="I784" i="7" s="1"/>
  <c r="O32" i="5"/>
  <c r="H785" i="7" s="1"/>
  <c r="P32" i="5"/>
  <c r="I785" i="7" s="1"/>
  <c r="Q32" i="5"/>
  <c r="H786" i="7" s="1"/>
  <c r="R32" i="5"/>
  <c r="I786" i="7" s="1"/>
  <c r="S32" i="5"/>
  <c r="H787" i="7" s="1"/>
  <c r="T32" i="5"/>
  <c r="I787" i="7" s="1"/>
  <c r="U32" i="5"/>
  <c r="H788" i="7" s="1"/>
  <c r="V32" i="5"/>
  <c r="I788" i="7" s="1"/>
  <c r="W32" i="5"/>
  <c r="H789" i="7" s="1"/>
  <c r="X32" i="5"/>
  <c r="I789" i="7" s="1"/>
  <c r="Y32" i="5"/>
  <c r="H790" i="7" s="1"/>
  <c r="Z32" i="5"/>
  <c r="I790" i="7" s="1"/>
  <c r="AA32" i="5"/>
  <c r="H791" i="7" s="1"/>
  <c r="AB32" i="5"/>
  <c r="I791" i="7" s="1"/>
  <c r="AC32" i="5"/>
  <c r="H792" i="7" s="1"/>
  <c r="AD32" i="5"/>
  <c r="I792" i="7" s="1"/>
  <c r="AE32" i="5"/>
  <c r="H793" i="7" s="1"/>
  <c r="AF32" i="5"/>
  <c r="I793" i="7" s="1"/>
  <c r="AG32" i="5"/>
  <c r="H794" i="7" s="1"/>
  <c r="AH32" i="5"/>
  <c r="I794" i="7" s="1"/>
  <c r="AI32" i="5"/>
  <c r="H795" i="7" s="1"/>
  <c r="AJ32" i="5"/>
  <c r="I795" i="7" s="1"/>
  <c r="C33" i="5"/>
  <c r="H807" i="7" s="1"/>
  <c r="D33" i="5"/>
  <c r="I807" i="7" s="1"/>
  <c r="E33" i="5"/>
  <c r="H808" i="7" s="1"/>
  <c r="F33" i="5"/>
  <c r="I808" i="7" s="1"/>
  <c r="G33" i="5"/>
  <c r="H809" i="7" s="1"/>
  <c r="H33" i="5"/>
  <c r="I809" i="7" s="1"/>
  <c r="I33" i="5"/>
  <c r="H810" i="7" s="1"/>
  <c r="J33" i="5"/>
  <c r="I810" i="7" s="1"/>
  <c r="K33" i="5"/>
  <c r="H811" i="7" s="1"/>
  <c r="L33" i="5"/>
  <c r="I811" i="7" s="1"/>
  <c r="M33" i="5"/>
  <c r="H812" i="7" s="1"/>
  <c r="N33" i="5"/>
  <c r="I812" i="7" s="1"/>
  <c r="O33" i="5"/>
  <c r="H813" i="7" s="1"/>
  <c r="P33" i="5"/>
  <c r="I813" i="7" s="1"/>
  <c r="Q33" i="5"/>
  <c r="H814" i="7" s="1"/>
  <c r="R33" i="5"/>
  <c r="I814" i="7" s="1"/>
  <c r="S33" i="5"/>
  <c r="H815" i="7" s="1"/>
  <c r="T33" i="5"/>
  <c r="I815" i="7" s="1"/>
  <c r="U33" i="5"/>
  <c r="H816" i="7" s="1"/>
  <c r="V33" i="5"/>
  <c r="I816" i="7" s="1"/>
  <c r="W33" i="5"/>
  <c r="H817" i="7" s="1"/>
  <c r="X33" i="5"/>
  <c r="I817" i="7" s="1"/>
  <c r="Y33" i="5"/>
  <c r="H818" i="7" s="1"/>
  <c r="Z33" i="5"/>
  <c r="I818" i="7" s="1"/>
  <c r="AA33" i="5"/>
  <c r="H819" i="7" s="1"/>
  <c r="AB33" i="5"/>
  <c r="I819" i="7" s="1"/>
  <c r="AC33" i="5"/>
  <c r="H820" i="7" s="1"/>
  <c r="AD33" i="5"/>
  <c r="I820" i="7" s="1"/>
  <c r="AE33" i="5"/>
  <c r="H821" i="7" s="1"/>
  <c r="AF33" i="5"/>
  <c r="I821" i="7" s="1"/>
  <c r="AG33" i="5"/>
  <c r="H822" i="7" s="1"/>
  <c r="AH33" i="5"/>
  <c r="I822" i="7" s="1"/>
  <c r="AI33" i="5"/>
  <c r="H823" i="7" s="1"/>
  <c r="AJ33" i="5"/>
  <c r="I823" i="7" s="1"/>
  <c r="C34" i="5"/>
  <c r="H834" i="7" s="1"/>
  <c r="D34" i="5"/>
  <c r="I834" i="7" s="1"/>
  <c r="E34" i="5"/>
  <c r="H835" i="7" s="1"/>
  <c r="F34" i="5"/>
  <c r="I835" i="7" s="1"/>
  <c r="G34" i="5"/>
  <c r="H836" i="7" s="1"/>
  <c r="H34" i="5"/>
  <c r="I836" i="7" s="1"/>
  <c r="I34" i="5"/>
  <c r="H837" i="7" s="1"/>
  <c r="J34" i="5"/>
  <c r="I837" i="7" s="1"/>
  <c r="K34" i="5"/>
  <c r="H838" i="7" s="1"/>
  <c r="L34" i="5"/>
  <c r="I838" i="7" s="1"/>
  <c r="M34" i="5"/>
  <c r="H839" i="7" s="1"/>
  <c r="N34" i="5"/>
  <c r="I839" i="7" s="1"/>
  <c r="O34" i="5"/>
  <c r="H840" i="7" s="1"/>
  <c r="P34" i="5"/>
  <c r="I840" i="7" s="1"/>
  <c r="Q34" i="5"/>
  <c r="H841" i="7" s="1"/>
  <c r="R34" i="5"/>
  <c r="I841" i="7" s="1"/>
  <c r="S34" i="5"/>
  <c r="H842" i="7" s="1"/>
  <c r="T34" i="5"/>
  <c r="I842" i="7" s="1"/>
  <c r="U34" i="5"/>
  <c r="H843" i="7" s="1"/>
  <c r="V34" i="5"/>
  <c r="I843" i="7" s="1"/>
  <c r="W34" i="5"/>
  <c r="H844" i="7" s="1"/>
  <c r="X34" i="5"/>
  <c r="I844" i="7" s="1"/>
  <c r="Y34" i="5"/>
  <c r="H845" i="7" s="1"/>
  <c r="Z34" i="5"/>
  <c r="I845" i="7" s="1"/>
  <c r="AA34" i="5"/>
  <c r="H846" i="7" s="1"/>
  <c r="AB34" i="5"/>
  <c r="I846" i="7" s="1"/>
  <c r="AC34" i="5"/>
  <c r="H847" i="7" s="1"/>
  <c r="AD34" i="5"/>
  <c r="I847" i="7" s="1"/>
  <c r="AE34" i="5"/>
  <c r="H848" i="7" s="1"/>
  <c r="AF34" i="5"/>
  <c r="I848" i="7" s="1"/>
  <c r="AG34" i="5"/>
  <c r="H849" i="7" s="1"/>
  <c r="AH34" i="5"/>
  <c r="I849" i="7" s="1"/>
  <c r="AI34" i="5"/>
  <c r="H850" i="7" s="1"/>
  <c r="AJ34" i="5"/>
  <c r="I850" i="7" s="1"/>
  <c r="C35" i="5"/>
  <c r="H862" i="7" s="1"/>
  <c r="D35" i="5"/>
  <c r="I862" i="7" s="1"/>
  <c r="E35" i="5"/>
  <c r="H863" i="7" s="1"/>
  <c r="F35" i="5"/>
  <c r="I863" i="7" s="1"/>
  <c r="G35" i="5"/>
  <c r="H864" i="7" s="1"/>
  <c r="H35" i="5"/>
  <c r="I864" i="7" s="1"/>
  <c r="I35" i="5"/>
  <c r="H865" i="7" s="1"/>
  <c r="J35" i="5"/>
  <c r="I865" i="7" s="1"/>
  <c r="K35" i="5"/>
  <c r="H866" i="7" s="1"/>
  <c r="L35" i="5"/>
  <c r="I866" i="7" s="1"/>
  <c r="M35" i="5"/>
  <c r="H867" i="7" s="1"/>
  <c r="N35" i="5"/>
  <c r="I867" i="7" s="1"/>
  <c r="O35" i="5"/>
  <c r="H868" i="7" s="1"/>
  <c r="P35" i="5"/>
  <c r="I868" i="7" s="1"/>
  <c r="Q35" i="5"/>
  <c r="H869" i="7" s="1"/>
  <c r="R35" i="5"/>
  <c r="I869" i="7" s="1"/>
  <c r="S35" i="5"/>
  <c r="H870" i="7" s="1"/>
  <c r="T35" i="5"/>
  <c r="I870" i="7" s="1"/>
  <c r="U35" i="5"/>
  <c r="H871" i="7" s="1"/>
  <c r="V35" i="5"/>
  <c r="I871" i="7" s="1"/>
  <c r="W35" i="5"/>
  <c r="H872" i="7" s="1"/>
  <c r="X35" i="5"/>
  <c r="I872" i="7" s="1"/>
  <c r="Y35" i="5"/>
  <c r="H873" i="7" s="1"/>
  <c r="Z35" i="5"/>
  <c r="I873" i="7" s="1"/>
  <c r="AA35" i="5"/>
  <c r="H874" i="7" s="1"/>
  <c r="AB35" i="5"/>
  <c r="I874" i="7" s="1"/>
  <c r="AC35" i="5"/>
  <c r="H875" i="7" s="1"/>
  <c r="AD35" i="5"/>
  <c r="I875" i="7" s="1"/>
  <c r="AE35" i="5"/>
  <c r="H876" i="7" s="1"/>
  <c r="AF35" i="5"/>
  <c r="I876" i="7" s="1"/>
  <c r="AG35" i="5"/>
  <c r="H877" i="7" s="1"/>
  <c r="AH35" i="5"/>
  <c r="I877" i="7" s="1"/>
  <c r="AI35" i="5"/>
  <c r="H878" i="7" s="1"/>
  <c r="AJ35" i="5"/>
  <c r="I878" i="7" s="1"/>
  <c r="C36" i="5"/>
  <c r="H889" i="7" s="1"/>
  <c r="D36" i="5"/>
  <c r="I889" i="7" s="1"/>
  <c r="E36" i="5"/>
  <c r="H890" i="7" s="1"/>
  <c r="F36" i="5"/>
  <c r="I890" i="7" s="1"/>
  <c r="G36" i="5"/>
  <c r="H891" i="7" s="1"/>
  <c r="H36" i="5"/>
  <c r="I891" i="7" s="1"/>
  <c r="I36" i="5"/>
  <c r="H892" i="7" s="1"/>
  <c r="J36" i="5"/>
  <c r="I892" i="7" s="1"/>
  <c r="K36" i="5"/>
  <c r="H893" i="7" s="1"/>
  <c r="L36" i="5"/>
  <c r="I893" i="7" s="1"/>
  <c r="M36" i="5"/>
  <c r="H894" i="7" s="1"/>
  <c r="N36" i="5"/>
  <c r="I894" i="7" s="1"/>
  <c r="O36" i="5"/>
  <c r="H895" i="7" s="1"/>
  <c r="P36" i="5"/>
  <c r="I895" i="7" s="1"/>
  <c r="Q36" i="5"/>
  <c r="H896" i="7" s="1"/>
  <c r="R36" i="5"/>
  <c r="I896" i="7" s="1"/>
  <c r="S36" i="5"/>
  <c r="H897" i="7" s="1"/>
  <c r="T36" i="5"/>
  <c r="I897" i="7" s="1"/>
  <c r="U36" i="5"/>
  <c r="H898" i="7" s="1"/>
  <c r="V36" i="5"/>
  <c r="I898" i="7" s="1"/>
  <c r="W36" i="5"/>
  <c r="H899" i="7" s="1"/>
  <c r="X36" i="5"/>
  <c r="I899" i="7" s="1"/>
  <c r="Y36" i="5"/>
  <c r="H900" i="7" s="1"/>
  <c r="Z36" i="5"/>
  <c r="I900" i="7" s="1"/>
  <c r="AA36" i="5"/>
  <c r="H901" i="7" s="1"/>
  <c r="AB36" i="5"/>
  <c r="I901" i="7" s="1"/>
  <c r="AC36" i="5"/>
  <c r="H902" i="7" s="1"/>
  <c r="AD36" i="5"/>
  <c r="I902" i="7" s="1"/>
  <c r="AE36" i="5"/>
  <c r="H903" i="7" s="1"/>
  <c r="AF36" i="5"/>
  <c r="I903" i="7" s="1"/>
  <c r="AG36" i="5"/>
  <c r="H904" i="7" s="1"/>
  <c r="AH36" i="5"/>
  <c r="I904" i="7" s="1"/>
  <c r="AI36" i="5"/>
  <c r="H905" i="7" s="1"/>
  <c r="AJ36" i="5"/>
  <c r="I905" i="7" s="1"/>
  <c r="C37" i="5"/>
  <c r="H917" i="7" s="1"/>
  <c r="D37" i="5"/>
  <c r="I917" i="7" s="1"/>
  <c r="E37" i="5"/>
  <c r="H918" i="7" s="1"/>
  <c r="F37" i="5"/>
  <c r="I918" i="7" s="1"/>
  <c r="G37" i="5"/>
  <c r="H919" i="7" s="1"/>
  <c r="H37" i="5"/>
  <c r="I919" i="7" s="1"/>
  <c r="I37" i="5"/>
  <c r="H920" i="7" s="1"/>
  <c r="J37" i="5"/>
  <c r="I920" i="7" s="1"/>
  <c r="K37" i="5"/>
  <c r="H921" i="7" s="1"/>
  <c r="L37" i="5"/>
  <c r="I921" i="7" s="1"/>
  <c r="M37" i="5"/>
  <c r="H922" i="7" s="1"/>
  <c r="N37" i="5"/>
  <c r="I922" i="7" s="1"/>
  <c r="O37" i="5"/>
  <c r="H923" i="7" s="1"/>
  <c r="P37" i="5"/>
  <c r="I923" i="7" s="1"/>
  <c r="Q37" i="5"/>
  <c r="H924" i="7" s="1"/>
  <c r="R37" i="5"/>
  <c r="I924" i="7" s="1"/>
  <c r="S37" i="5"/>
  <c r="H925" i="7" s="1"/>
  <c r="T37" i="5"/>
  <c r="I925" i="7" s="1"/>
  <c r="U37" i="5"/>
  <c r="H926" i="7" s="1"/>
  <c r="V37" i="5"/>
  <c r="I926" i="7" s="1"/>
  <c r="W37" i="5"/>
  <c r="H927" i="7" s="1"/>
  <c r="X37" i="5"/>
  <c r="I927" i="7" s="1"/>
  <c r="Y37" i="5"/>
  <c r="H928" i="7" s="1"/>
  <c r="Z37" i="5"/>
  <c r="I928" i="7" s="1"/>
  <c r="AA37" i="5"/>
  <c r="H929" i="7" s="1"/>
  <c r="AB37" i="5"/>
  <c r="I929" i="7" s="1"/>
  <c r="AC37" i="5"/>
  <c r="H930" i="7" s="1"/>
  <c r="AD37" i="5"/>
  <c r="I930" i="7" s="1"/>
  <c r="AE37" i="5"/>
  <c r="H931" i="7" s="1"/>
  <c r="AF37" i="5"/>
  <c r="I931" i="7" s="1"/>
  <c r="AG37" i="5"/>
  <c r="H932" i="7" s="1"/>
  <c r="AH37" i="5"/>
  <c r="I932" i="7" s="1"/>
  <c r="AI37" i="5"/>
  <c r="H933" i="7" s="1"/>
  <c r="AJ37" i="5"/>
  <c r="I933" i="7" s="1"/>
  <c r="C38" i="5"/>
  <c r="H944" i="7" s="1"/>
  <c r="D38" i="5"/>
  <c r="I944" i="7" s="1"/>
  <c r="E38" i="5"/>
  <c r="H945" i="7" s="1"/>
  <c r="F38" i="5"/>
  <c r="I945" i="7" s="1"/>
  <c r="G38" i="5"/>
  <c r="H946" i="7" s="1"/>
  <c r="H38" i="5"/>
  <c r="I946" i="7" s="1"/>
  <c r="I38" i="5"/>
  <c r="H947" i="7" s="1"/>
  <c r="J38" i="5"/>
  <c r="I947" i="7" s="1"/>
  <c r="K38" i="5"/>
  <c r="H948" i="7" s="1"/>
  <c r="L38" i="5"/>
  <c r="I948" i="7" s="1"/>
  <c r="M38" i="5"/>
  <c r="H949" i="7" s="1"/>
  <c r="N38" i="5"/>
  <c r="I949" i="7" s="1"/>
  <c r="O38" i="5"/>
  <c r="H950" i="7" s="1"/>
  <c r="P38" i="5"/>
  <c r="I950" i="7" s="1"/>
  <c r="Q38" i="5"/>
  <c r="H951" i="7" s="1"/>
  <c r="R38" i="5"/>
  <c r="I951" i="7" s="1"/>
  <c r="S38" i="5"/>
  <c r="H952" i="7" s="1"/>
  <c r="T38" i="5"/>
  <c r="I952" i="7" s="1"/>
  <c r="U38" i="5"/>
  <c r="H953" i="7" s="1"/>
  <c r="V38" i="5"/>
  <c r="I953" i="7" s="1"/>
  <c r="W38" i="5"/>
  <c r="H954" i="7" s="1"/>
  <c r="X38" i="5"/>
  <c r="I954" i="7" s="1"/>
  <c r="Y38" i="5"/>
  <c r="H955" i="7" s="1"/>
  <c r="Z38" i="5"/>
  <c r="I955" i="7" s="1"/>
  <c r="AA38" i="5"/>
  <c r="H956" i="7" s="1"/>
  <c r="AB38" i="5"/>
  <c r="I956" i="7" s="1"/>
  <c r="AC38" i="5"/>
  <c r="H957" i="7" s="1"/>
  <c r="AD38" i="5"/>
  <c r="I957" i="7" s="1"/>
  <c r="AE38" i="5"/>
  <c r="H958" i="7" s="1"/>
  <c r="AF38" i="5"/>
  <c r="I958" i="7" s="1"/>
  <c r="AG38" i="5"/>
  <c r="H959" i="7" s="1"/>
  <c r="AH38" i="5"/>
  <c r="I959" i="7" s="1"/>
  <c r="AI38" i="5"/>
  <c r="H960" i="7" s="1"/>
  <c r="AJ38" i="5"/>
  <c r="I960" i="7" s="1"/>
  <c r="C39" i="5"/>
  <c r="H972" i="7" s="1"/>
  <c r="D39" i="5"/>
  <c r="I972" i="7" s="1"/>
  <c r="E39" i="5"/>
  <c r="H973" i="7" s="1"/>
  <c r="F39" i="5"/>
  <c r="I973" i="7" s="1"/>
  <c r="G39" i="5"/>
  <c r="H974" i="7" s="1"/>
  <c r="H39" i="5"/>
  <c r="I974" i="7" s="1"/>
  <c r="I39" i="5"/>
  <c r="H975" i="7" s="1"/>
  <c r="J39" i="5"/>
  <c r="I975" i="7" s="1"/>
  <c r="K39" i="5"/>
  <c r="H976" i="7" s="1"/>
  <c r="L39" i="5"/>
  <c r="I976" i="7" s="1"/>
  <c r="M39" i="5"/>
  <c r="H977" i="7" s="1"/>
  <c r="N39" i="5"/>
  <c r="I977" i="7" s="1"/>
  <c r="O39" i="5"/>
  <c r="H978" i="7" s="1"/>
  <c r="P39" i="5"/>
  <c r="I978" i="7" s="1"/>
  <c r="Q39" i="5"/>
  <c r="H979" i="7" s="1"/>
  <c r="R39" i="5"/>
  <c r="I979" i="7" s="1"/>
  <c r="S39" i="5"/>
  <c r="H980" i="7" s="1"/>
  <c r="T39" i="5"/>
  <c r="I980" i="7" s="1"/>
  <c r="U39" i="5"/>
  <c r="H981" i="7" s="1"/>
  <c r="V39" i="5"/>
  <c r="I981" i="7" s="1"/>
  <c r="W39" i="5"/>
  <c r="H982" i="7" s="1"/>
  <c r="X39" i="5"/>
  <c r="I982" i="7" s="1"/>
  <c r="Y39" i="5"/>
  <c r="H983" i="7" s="1"/>
  <c r="Z39" i="5"/>
  <c r="I983" i="7" s="1"/>
  <c r="AA39" i="5"/>
  <c r="H984" i="7" s="1"/>
  <c r="AB39" i="5"/>
  <c r="I984" i="7" s="1"/>
  <c r="AC39" i="5"/>
  <c r="H985" i="7" s="1"/>
  <c r="AD39" i="5"/>
  <c r="I985" i="7" s="1"/>
  <c r="AE39" i="5"/>
  <c r="H986" i="7" s="1"/>
  <c r="AF39" i="5"/>
  <c r="I986" i="7" s="1"/>
  <c r="AG39" i="5"/>
  <c r="H987" i="7" s="1"/>
  <c r="AH39" i="5"/>
  <c r="I987" i="7" s="1"/>
  <c r="AI39" i="5"/>
  <c r="H988" i="7" s="1"/>
  <c r="AJ39" i="5"/>
  <c r="I988" i="7" s="1"/>
  <c r="C40" i="5"/>
  <c r="H999" i="7" s="1"/>
  <c r="D40" i="5"/>
  <c r="I999" i="7" s="1"/>
  <c r="E40" i="5"/>
  <c r="H1000" i="7" s="1"/>
  <c r="F40" i="5"/>
  <c r="I1000" i="7" s="1"/>
  <c r="G40" i="5"/>
  <c r="H1001" i="7" s="1"/>
  <c r="H40" i="5"/>
  <c r="I1001" i="7" s="1"/>
  <c r="I40" i="5"/>
  <c r="H1002" i="7" s="1"/>
  <c r="J40" i="5"/>
  <c r="I1002" i="7" s="1"/>
  <c r="K40" i="5"/>
  <c r="H1003" i="7" s="1"/>
  <c r="L40" i="5"/>
  <c r="I1003" i="7" s="1"/>
  <c r="M40" i="5"/>
  <c r="H1004" i="7" s="1"/>
  <c r="N40" i="5"/>
  <c r="I1004" i="7" s="1"/>
  <c r="O40" i="5"/>
  <c r="H1005" i="7" s="1"/>
  <c r="P40" i="5"/>
  <c r="I1005" i="7" s="1"/>
  <c r="Q40" i="5"/>
  <c r="H1006" i="7" s="1"/>
  <c r="R40" i="5"/>
  <c r="I1006" i="7" s="1"/>
  <c r="S40" i="5"/>
  <c r="H1007" i="7" s="1"/>
  <c r="T40" i="5"/>
  <c r="I1007" i="7" s="1"/>
  <c r="U40" i="5"/>
  <c r="H1008" i="7" s="1"/>
  <c r="V40" i="5"/>
  <c r="I1008" i="7" s="1"/>
  <c r="W40" i="5"/>
  <c r="H1009" i="7" s="1"/>
  <c r="X40" i="5"/>
  <c r="I1009" i="7" s="1"/>
  <c r="Y40" i="5"/>
  <c r="H1010" i="7" s="1"/>
  <c r="Z40" i="5"/>
  <c r="I1010" i="7" s="1"/>
  <c r="AA40" i="5"/>
  <c r="H1011" i="7" s="1"/>
  <c r="AB40" i="5"/>
  <c r="I1011" i="7" s="1"/>
  <c r="AC40" i="5"/>
  <c r="H1012" i="7" s="1"/>
  <c r="AD40" i="5"/>
  <c r="I1012" i="7" s="1"/>
  <c r="AE40" i="5"/>
  <c r="H1013" i="7" s="1"/>
  <c r="AF40" i="5"/>
  <c r="I1013" i="7" s="1"/>
  <c r="AG40" i="5"/>
  <c r="H1014" i="7" s="1"/>
  <c r="AH40" i="5"/>
  <c r="I1014" i="7" s="1"/>
  <c r="AI40" i="5"/>
  <c r="H1015" i="7" s="1"/>
  <c r="AJ40" i="5"/>
  <c r="I1015" i="7" s="1"/>
  <c r="C41" i="5"/>
  <c r="H1027" i="7" s="1"/>
  <c r="D41" i="5"/>
  <c r="I1027" i="7" s="1"/>
  <c r="E41" i="5"/>
  <c r="H1028" i="7" s="1"/>
  <c r="F41" i="5"/>
  <c r="I1028" i="7" s="1"/>
  <c r="G41" i="5"/>
  <c r="H1029" i="7" s="1"/>
  <c r="H41" i="5"/>
  <c r="I1029" i="7" s="1"/>
  <c r="I41" i="5"/>
  <c r="H1030" i="7" s="1"/>
  <c r="J41" i="5"/>
  <c r="I1030" i="7" s="1"/>
  <c r="K41" i="5"/>
  <c r="H1031" i="7" s="1"/>
  <c r="L41" i="5"/>
  <c r="I1031" i="7" s="1"/>
  <c r="M41" i="5"/>
  <c r="H1032" i="7" s="1"/>
  <c r="N41" i="5"/>
  <c r="I1032" i="7" s="1"/>
  <c r="O41" i="5"/>
  <c r="H1033" i="7" s="1"/>
  <c r="P41" i="5"/>
  <c r="I1033" i="7" s="1"/>
  <c r="Q41" i="5"/>
  <c r="H1034" i="7" s="1"/>
  <c r="R41" i="5"/>
  <c r="I1034" i="7" s="1"/>
  <c r="S41" i="5"/>
  <c r="H1035" i="7" s="1"/>
  <c r="T41" i="5"/>
  <c r="I1035" i="7" s="1"/>
  <c r="U41" i="5"/>
  <c r="H1036" i="7" s="1"/>
  <c r="V41" i="5"/>
  <c r="I1036" i="7" s="1"/>
  <c r="W41" i="5"/>
  <c r="H1037" i="7" s="1"/>
  <c r="X41" i="5"/>
  <c r="I1037" i="7" s="1"/>
  <c r="Y41" i="5"/>
  <c r="H1038" i="7" s="1"/>
  <c r="Z41" i="5"/>
  <c r="I1038" i="7" s="1"/>
  <c r="AA41" i="5"/>
  <c r="H1039" i="7" s="1"/>
  <c r="AB41" i="5"/>
  <c r="I1039" i="7" s="1"/>
  <c r="AC41" i="5"/>
  <c r="H1040" i="7" s="1"/>
  <c r="AD41" i="5"/>
  <c r="I1040" i="7" s="1"/>
  <c r="AE41" i="5"/>
  <c r="H1041" i="7" s="1"/>
  <c r="AF41" i="5"/>
  <c r="I1041" i="7" s="1"/>
  <c r="AG41" i="5"/>
  <c r="H1042" i="7" s="1"/>
  <c r="AH41" i="5"/>
  <c r="I1042" i="7" s="1"/>
  <c r="AI41" i="5"/>
  <c r="H1043" i="7" s="1"/>
  <c r="AJ41" i="5"/>
  <c r="I1043" i="7" s="1"/>
  <c r="C42" i="5"/>
  <c r="H1054" i="7" s="1"/>
  <c r="D42" i="5"/>
  <c r="I1054" i="7" s="1"/>
  <c r="E42" i="5"/>
  <c r="H1055" i="7" s="1"/>
  <c r="F42" i="5"/>
  <c r="I1055" i="7" s="1"/>
  <c r="G42" i="5"/>
  <c r="H1056" i="7" s="1"/>
  <c r="H42" i="5"/>
  <c r="I1056" i="7" s="1"/>
  <c r="I42" i="5"/>
  <c r="H1057" i="7" s="1"/>
  <c r="J42" i="5"/>
  <c r="I1057" i="7" s="1"/>
  <c r="K42" i="5"/>
  <c r="H1058" i="7" s="1"/>
  <c r="L42" i="5"/>
  <c r="I1058" i="7" s="1"/>
  <c r="M42" i="5"/>
  <c r="H1059" i="7" s="1"/>
  <c r="N42" i="5"/>
  <c r="I1059" i="7" s="1"/>
  <c r="O42" i="5"/>
  <c r="H1060" i="7" s="1"/>
  <c r="P42" i="5"/>
  <c r="I1060" i="7" s="1"/>
  <c r="Q42" i="5"/>
  <c r="H1061" i="7" s="1"/>
  <c r="R42" i="5"/>
  <c r="I1061" i="7" s="1"/>
  <c r="S42" i="5"/>
  <c r="H1062" i="7" s="1"/>
  <c r="T42" i="5"/>
  <c r="I1062" i="7" s="1"/>
  <c r="U42" i="5"/>
  <c r="H1063" i="7" s="1"/>
  <c r="V42" i="5"/>
  <c r="I1063" i="7" s="1"/>
  <c r="W42" i="5"/>
  <c r="H1064" i="7" s="1"/>
  <c r="X42" i="5"/>
  <c r="I1064" i="7" s="1"/>
  <c r="Y42" i="5"/>
  <c r="H1065" i="7" s="1"/>
  <c r="Z42" i="5"/>
  <c r="I1065" i="7" s="1"/>
  <c r="AA42" i="5"/>
  <c r="H1066" i="7" s="1"/>
  <c r="AB42" i="5"/>
  <c r="I1066" i="7" s="1"/>
  <c r="AC42" i="5"/>
  <c r="H1067" i="7" s="1"/>
  <c r="AD42" i="5"/>
  <c r="I1067" i="7" s="1"/>
  <c r="AE42" i="5"/>
  <c r="H1068" i="7" s="1"/>
  <c r="AF42" i="5"/>
  <c r="I1068" i="7" s="1"/>
  <c r="AG42" i="5"/>
  <c r="H1069" i="7" s="1"/>
  <c r="AH42" i="5"/>
  <c r="I1069" i="7" s="1"/>
  <c r="AI42" i="5"/>
  <c r="H1070" i="7" s="1"/>
  <c r="AJ42" i="5"/>
  <c r="I1070" i="7" s="1"/>
  <c r="C43" i="5"/>
  <c r="H1082" i="7" s="1"/>
  <c r="D43" i="5"/>
  <c r="I1082" i="7" s="1"/>
  <c r="E43" i="5"/>
  <c r="H1083" i="7" s="1"/>
  <c r="F43" i="5"/>
  <c r="I1083" i="7" s="1"/>
  <c r="G43" i="5"/>
  <c r="H1084" i="7" s="1"/>
  <c r="H43" i="5"/>
  <c r="I1084" i="7" s="1"/>
  <c r="I43" i="5"/>
  <c r="H1085" i="7" s="1"/>
  <c r="J43" i="5"/>
  <c r="I1085" i="7" s="1"/>
  <c r="K43" i="5"/>
  <c r="H1086" i="7" s="1"/>
  <c r="L43" i="5"/>
  <c r="I1086" i="7" s="1"/>
  <c r="M43" i="5"/>
  <c r="H1087" i="7" s="1"/>
  <c r="N43" i="5"/>
  <c r="I1087" i="7" s="1"/>
  <c r="O43" i="5"/>
  <c r="H1088" i="7" s="1"/>
  <c r="P43" i="5"/>
  <c r="I1088" i="7" s="1"/>
  <c r="Q43" i="5"/>
  <c r="H1089" i="7" s="1"/>
  <c r="R43" i="5"/>
  <c r="I1089" i="7" s="1"/>
  <c r="S43" i="5"/>
  <c r="H1090" i="7" s="1"/>
  <c r="T43" i="5"/>
  <c r="I1090" i="7" s="1"/>
  <c r="U43" i="5"/>
  <c r="H1091" i="7" s="1"/>
  <c r="V43" i="5"/>
  <c r="I1091" i="7" s="1"/>
  <c r="W43" i="5"/>
  <c r="H1092" i="7" s="1"/>
  <c r="X43" i="5"/>
  <c r="I1092" i="7" s="1"/>
  <c r="Y43" i="5"/>
  <c r="H1093" i="7" s="1"/>
  <c r="Z43" i="5"/>
  <c r="I1093" i="7" s="1"/>
  <c r="AA43" i="5"/>
  <c r="H1094" i="7" s="1"/>
  <c r="AB43" i="5"/>
  <c r="I1094" i="7" s="1"/>
  <c r="AC43" i="5"/>
  <c r="H1095" i="7" s="1"/>
  <c r="AD43" i="5"/>
  <c r="I1095" i="7" s="1"/>
  <c r="AE43" i="5"/>
  <c r="H1096" i="7" s="1"/>
  <c r="AF43" i="5"/>
  <c r="I1096" i="7" s="1"/>
  <c r="AG43" i="5"/>
  <c r="H1097" i="7" s="1"/>
  <c r="AH43" i="5"/>
  <c r="I1097" i="7" s="1"/>
  <c r="AI43" i="5"/>
  <c r="H1098" i="7" s="1"/>
  <c r="AJ43" i="5"/>
  <c r="I1098" i="7" s="1"/>
  <c r="C44" i="5"/>
  <c r="H1109" i="7" s="1"/>
  <c r="D44" i="5"/>
  <c r="I1109" i="7" s="1"/>
  <c r="E44" i="5"/>
  <c r="H1110" i="7" s="1"/>
  <c r="F44" i="5"/>
  <c r="I1110" i="7" s="1"/>
  <c r="G44" i="5"/>
  <c r="H1111" i="7" s="1"/>
  <c r="H44" i="5"/>
  <c r="I1111" i="7" s="1"/>
  <c r="I44" i="5"/>
  <c r="H1112" i="7" s="1"/>
  <c r="J44" i="5"/>
  <c r="I1112" i="7" s="1"/>
  <c r="K44" i="5"/>
  <c r="H1113" i="7" s="1"/>
  <c r="L44" i="5"/>
  <c r="I1113" i="7" s="1"/>
  <c r="M44" i="5"/>
  <c r="H1114" i="7" s="1"/>
  <c r="N44" i="5"/>
  <c r="I1114" i="7" s="1"/>
  <c r="O44" i="5"/>
  <c r="H1115" i="7" s="1"/>
  <c r="P44" i="5"/>
  <c r="I1115" i="7" s="1"/>
  <c r="Q44" i="5"/>
  <c r="H1116" i="7" s="1"/>
  <c r="R44" i="5"/>
  <c r="I1116" i="7" s="1"/>
  <c r="S44" i="5"/>
  <c r="H1117" i="7" s="1"/>
  <c r="T44" i="5"/>
  <c r="I1117" i="7" s="1"/>
  <c r="U44" i="5"/>
  <c r="H1118" i="7" s="1"/>
  <c r="V44" i="5"/>
  <c r="I1118" i="7" s="1"/>
  <c r="W44" i="5"/>
  <c r="H1119" i="7" s="1"/>
  <c r="X44" i="5"/>
  <c r="I1119" i="7" s="1"/>
  <c r="Y44" i="5"/>
  <c r="H1120" i="7" s="1"/>
  <c r="Z44" i="5"/>
  <c r="I1120" i="7" s="1"/>
  <c r="AA44" i="5"/>
  <c r="H1121" i="7" s="1"/>
  <c r="AB44" i="5"/>
  <c r="I1121" i="7" s="1"/>
  <c r="AC44" i="5"/>
  <c r="H1122" i="7" s="1"/>
  <c r="AD44" i="5"/>
  <c r="I1122" i="7" s="1"/>
  <c r="AE44" i="5"/>
  <c r="H1123" i="7" s="1"/>
  <c r="AF44" i="5"/>
  <c r="I1123" i="7" s="1"/>
  <c r="AG44" i="5"/>
  <c r="H1124" i="7" s="1"/>
  <c r="AH44" i="5"/>
  <c r="I1124" i="7" s="1"/>
  <c r="AI44" i="5"/>
  <c r="H1125" i="7" s="1"/>
  <c r="AJ44" i="5"/>
  <c r="I1125" i="7" s="1"/>
  <c r="C45" i="5"/>
  <c r="H1137" i="7" s="1"/>
  <c r="D45" i="5"/>
  <c r="I1137" i="7" s="1"/>
  <c r="E45" i="5"/>
  <c r="H1138" i="7" s="1"/>
  <c r="F45" i="5"/>
  <c r="I1138" i="7" s="1"/>
  <c r="G45" i="5"/>
  <c r="H1139" i="7" s="1"/>
  <c r="H45" i="5"/>
  <c r="I1139" i="7" s="1"/>
  <c r="I45" i="5"/>
  <c r="H1140" i="7" s="1"/>
  <c r="J45" i="5"/>
  <c r="I1140" i="7" s="1"/>
  <c r="K45" i="5"/>
  <c r="H1141" i="7" s="1"/>
  <c r="L45" i="5"/>
  <c r="I1141" i="7" s="1"/>
  <c r="M45" i="5"/>
  <c r="H1142" i="7" s="1"/>
  <c r="N45" i="5"/>
  <c r="I1142" i="7" s="1"/>
  <c r="O45" i="5"/>
  <c r="H1143" i="7" s="1"/>
  <c r="P45" i="5"/>
  <c r="I1143" i="7" s="1"/>
  <c r="Q45" i="5"/>
  <c r="H1144" i="7" s="1"/>
  <c r="R45" i="5"/>
  <c r="I1144" i="7" s="1"/>
  <c r="S45" i="5"/>
  <c r="H1145" i="7" s="1"/>
  <c r="T45" i="5"/>
  <c r="I1145" i="7" s="1"/>
  <c r="U45" i="5"/>
  <c r="H1146" i="7" s="1"/>
  <c r="V45" i="5"/>
  <c r="I1146" i="7" s="1"/>
  <c r="W45" i="5"/>
  <c r="H1147" i="7" s="1"/>
  <c r="X45" i="5"/>
  <c r="I1147" i="7" s="1"/>
  <c r="Y45" i="5"/>
  <c r="H1148" i="7" s="1"/>
  <c r="Z45" i="5"/>
  <c r="I1148" i="7" s="1"/>
  <c r="AA45" i="5"/>
  <c r="H1149" i="7" s="1"/>
  <c r="AB45" i="5"/>
  <c r="I1149" i="7" s="1"/>
  <c r="AC45" i="5"/>
  <c r="H1150" i="7" s="1"/>
  <c r="AD45" i="5"/>
  <c r="I1150" i="7" s="1"/>
  <c r="AE45" i="5"/>
  <c r="H1151" i="7" s="1"/>
  <c r="AF45" i="5"/>
  <c r="I1151" i="7" s="1"/>
  <c r="AG45" i="5"/>
  <c r="H1152" i="7" s="1"/>
  <c r="AH45" i="5"/>
  <c r="I1152" i="7" s="1"/>
  <c r="AI45" i="5"/>
  <c r="H1153" i="7" s="1"/>
  <c r="AJ45" i="5"/>
  <c r="I1153" i="7" s="1"/>
  <c r="C46" i="5"/>
  <c r="H1164" i="7" s="1"/>
  <c r="D46" i="5"/>
  <c r="I1164" i="7" s="1"/>
  <c r="E46" i="5"/>
  <c r="H1165" i="7" s="1"/>
  <c r="F46" i="5"/>
  <c r="I1165" i="7" s="1"/>
  <c r="G46" i="5"/>
  <c r="H1166" i="7" s="1"/>
  <c r="H46" i="5"/>
  <c r="I1166" i="7" s="1"/>
  <c r="I46" i="5"/>
  <c r="H1167" i="7" s="1"/>
  <c r="J46" i="5"/>
  <c r="I1167" i="7" s="1"/>
  <c r="K46" i="5"/>
  <c r="H1168" i="7" s="1"/>
  <c r="L46" i="5"/>
  <c r="I1168" i="7" s="1"/>
  <c r="M46" i="5"/>
  <c r="H1169" i="7" s="1"/>
  <c r="N46" i="5"/>
  <c r="I1169" i="7" s="1"/>
  <c r="O46" i="5"/>
  <c r="H1170" i="7" s="1"/>
  <c r="P46" i="5"/>
  <c r="I1170" i="7" s="1"/>
  <c r="Q46" i="5"/>
  <c r="H1171" i="7" s="1"/>
  <c r="R46" i="5"/>
  <c r="I1171" i="7" s="1"/>
  <c r="S46" i="5"/>
  <c r="H1172" i="7" s="1"/>
  <c r="T46" i="5"/>
  <c r="I1172" i="7" s="1"/>
  <c r="U46" i="5"/>
  <c r="H1173" i="7" s="1"/>
  <c r="V46" i="5"/>
  <c r="I1173" i="7" s="1"/>
  <c r="W46" i="5"/>
  <c r="H1174" i="7" s="1"/>
  <c r="X46" i="5"/>
  <c r="I1174" i="7" s="1"/>
  <c r="Y46" i="5"/>
  <c r="H1175" i="7" s="1"/>
  <c r="Z46" i="5"/>
  <c r="I1175" i="7" s="1"/>
  <c r="AA46" i="5"/>
  <c r="H1176" i="7" s="1"/>
  <c r="AB46" i="5"/>
  <c r="I1176" i="7" s="1"/>
  <c r="AC46" i="5"/>
  <c r="H1177" i="7" s="1"/>
  <c r="AD46" i="5"/>
  <c r="I1177" i="7" s="1"/>
  <c r="AE46" i="5"/>
  <c r="H1178" i="7" s="1"/>
  <c r="AF46" i="5"/>
  <c r="I1178" i="7" s="1"/>
  <c r="AG46" i="5"/>
  <c r="H1179" i="7" s="1"/>
  <c r="AH46" i="5"/>
  <c r="I1179" i="7" s="1"/>
  <c r="AI46" i="5"/>
  <c r="H1180" i="7" s="1"/>
  <c r="AJ46" i="5"/>
  <c r="I1180" i="7" s="1"/>
  <c r="E4" i="5"/>
  <c r="H10" i="7" s="1"/>
  <c r="F4" i="5"/>
  <c r="I10" i="7" s="1"/>
  <c r="G4" i="5"/>
  <c r="H11" i="7" s="1"/>
  <c r="H4" i="5"/>
  <c r="I11" i="7" s="1"/>
  <c r="I4" i="5"/>
  <c r="H12" i="7" s="1"/>
  <c r="J4" i="5"/>
  <c r="I12" i="7" s="1"/>
  <c r="K4" i="5"/>
  <c r="H13" i="7" s="1"/>
  <c r="L4" i="5"/>
  <c r="I13" i="7" s="1"/>
  <c r="M4" i="5"/>
  <c r="H14" i="7" s="1"/>
  <c r="N4" i="5"/>
  <c r="I14" i="7" s="1"/>
  <c r="O4" i="5"/>
  <c r="H15" i="7" s="1"/>
  <c r="P4" i="5"/>
  <c r="I15" i="7" s="1"/>
  <c r="Q4" i="5"/>
  <c r="H16" i="7" s="1"/>
  <c r="R4" i="5"/>
  <c r="I16" i="7" s="1"/>
  <c r="S4" i="5"/>
  <c r="H17" i="7" s="1"/>
  <c r="T4" i="5"/>
  <c r="I17" i="7" s="1"/>
  <c r="U4" i="5"/>
  <c r="H18" i="7" s="1"/>
  <c r="V4" i="5"/>
  <c r="I18" i="7" s="1"/>
  <c r="W4" i="5"/>
  <c r="H19" i="7" s="1"/>
  <c r="X4" i="5"/>
  <c r="I19" i="7" s="1"/>
  <c r="Y4" i="5"/>
  <c r="H20" i="7" s="1"/>
  <c r="Z4" i="5"/>
  <c r="I20" i="7" s="1"/>
  <c r="AA4" i="5"/>
  <c r="H21" i="7" s="1"/>
  <c r="AB4" i="5"/>
  <c r="I21" i="7" s="1"/>
  <c r="AC4" i="5"/>
  <c r="H22" i="7" s="1"/>
  <c r="AD4" i="5"/>
  <c r="I22" i="7" s="1"/>
  <c r="AE4" i="5"/>
  <c r="H23" i="7" s="1"/>
  <c r="AF4" i="5"/>
  <c r="I23" i="7" s="1"/>
  <c r="AG4" i="5"/>
  <c r="H24" i="7" s="1"/>
  <c r="AH4" i="5"/>
  <c r="I24" i="7" s="1"/>
  <c r="AI4" i="5"/>
  <c r="H25" i="7" s="1"/>
  <c r="AJ4" i="5"/>
  <c r="I25" i="7" s="1"/>
  <c r="D4" i="5"/>
  <c r="I9" i="7" s="1"/>
  <c r="C4" i="5"/>
  <c r="H9" i="7" s="1"/>
  <c r="AE2" i="4"/>
  <c r="AG2" i="4"/>
  <c r="AI2" i="4"/>
  <c r="AE2" i="3"/>
  <c r="AG2" i="3"/>
  <c r="AI2" i="3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C3" i="5"/>
  <c r="E2" i="5"/>
  <c r="G2" i="5"/>
  <c r="I2" i="5"/>
  <c r="K2" i="5"/>
  <c r="M2" i="5"/>
  <c r="O2" i="5"/>
  <c r="Q2" i="5"/>
  <c r="S2" i="5"/>
  <c r="U2" i="5"/>
  <c r="W2" i="5"/>
  <c r="Y2" i="5"/>
  <c r="AA2" i="5"/>
  <c r="AC2" i="5"/>
  <c r="AE2" i="5"/>
  <c r="AG2" i="5"/>
  <c r="AI2" i="5"/>
  <c r="AK2" i="5"/>
  <c r="AM2" i="5"/>
  <c r="C2" i="5"/>
  <c r="E1" i="5"/>
  <c r="G1" i="5"/>
  <c r="I1" i="5"/>
  <c r="K1" i="5"/>
  <c r="M1" i="5"/>
  <c r="O1" i="5"/>
  <c r="Q1" i="5"/>
  <c r="S1" i="5"/>
  <c r="U1" i="5"/>
  <c r="W1" i="5"/>
  <c r="Y1" i="5"/>
  <c r="AA1" i="5"/>
  <c r="AC1" i="5"/>
  <c r="AE1" i="5"/>
  <c r="AG1" i="5"/>
  <c r="AI1" i="5"/>
  <c r="AK1" i="5"/>
  <c r="AM1" i="5"/>
  <c r="C1" i="5"/>
  <c r="A5" i="5"/>
  <c r="B5" i="5"/>
  <c r="A6" i="5"/>
  <c r="B6" i="5"/>
  <c r="A7" i="5"/>
  <c r="B7" i="5"/>
  <c r="A8" i="5"/>
  <c r="B8" i="5"/>
  <c r="A9" i="5"/>
  <c r="B9" i="5"/>
  <c r="A10" i="5"/>
  <c r="B10" i="5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29" i="5"/>
  <c r="B29" i="5"/>
  <c r="A30" i="5"/>
  <c r="B30" i="5"/>
  <c r="A31" i="5"/>
  <c r="B31" i="5"/>
  <c r="A32" i="5"/>
  <c r="B32" i="5"/>
  <c r="A33" i="5"/>
  <c r="B33" i="5"/>
  <c r="A34" i="5"/>
  <c r="B34" i="5"/>
  <c r="A35" i="5"/>
  <c r="B35" i="5"/>
  <c r="A36" i="5"/>
  <c r="B36" i="5"/>
  <c r="A37" i="5"/>
  <c r="B37" i="5"/>
  <c r="A38" i="5"/>
  <c r="B38" i="5"/>
  <c r="A39" i="5"/>
  <c r="B39" i="5"/>
  <c r="A40" i="5"/>
  <c r="B40" i="5"/>
  <c r="A41" i="5"/>
  <c r="B41" i="5"/>
  <c r="A42" i="5"/>
  <c r="B42" i="5"/>
  <c r="A43" i="5"/>
  <c r="B43" i="5"/>
  <c r="A44" i="5"/>
  <c r="B44" i="5"/>
  <c r="A45" i="5"/>
  <c r="B45" i="5"/>
  <c r="A46" i="5"/>
  <c r="B46" i="5"/>
  <c r="B4" i="5"/>
  <c r="A4" i="5"/>
  <c r="B3" i="5"/>
  <c r="A3" i="5"/>
  <c r="A2" i="5"/>
  <c r="A1" i="5"/>
  <c r="AM4" i="4"/>
  <c r="AK4" i="4"/>
  <c r="C5" i="4"/>
  <c r="E5" i="4"/>
  <c r="G5" i="4"/>
  <c r="I5" i="4"/>
  <c r="K5" i="4"/>
  <c r="M5" i="4"/>
  <c r="O5" i="4"/>
  <c r="Q5" i="4"/>
  <c r="S5" i="4"/>
  <c r="U5" i="4"/>
  <c r="W5" i="4"/>
  <c r="Y5" i="4"/>
  <c r="AA5" i="4"/>
  <c r="AC5" i="4"/>
  <c r="AE5" i="4"/>
  <c r="AG5" i="4"/>
  <c r="AI5" i="4"/>
  <c r="C6" i="4"/>
  <c r="E6" i="4"/>
  <c r="G6" i="4"/>
  <c r="I6" i="4"/>
  <c r="K6" i="4"/>
  <c r="M6" i="4"/>
  <c r="O6" i="4"/>
  <c r="Q6" i="4"/>
  <c r="S6" i="4"/>
  <c r="U6" i="4"/>
  <c r="W6" i="4"/>
  <c r="Y6" i="4"/>
  <c r="AA6" i="4"/>
  <c r="AC6" i="4"/>
  <c r="AE6" i="4"/>
  <c r="AG6" i="4"/>
  <c r="AI6" i="4"/>
  <c r="C7" i="4"/>
  <c r="E7" i="4"/>
  <c r="G7" i="4"/>
  <c r="I7" i="4"/>
  <c r="K7" i="4"/>
  <c r="M7" i="4"/>
  <c r="O7" i="4"/>
  <c r="Q7" i="4"/>
  <c r="S7" i="4"/>
  <c r="U7" i="4"/>
  <c r="W7" i="4"/>
  <c r="Y7" i="4"/>
  <c r="AA7" i="4"/>
  <c r="AC7" i="4"/>
  <c r="AE7" i="4"/>
  <c r="AG7" i="4"/>
  <c r="AI7" i="4"/>
  <c r="C8" i="4"/>
  <c r="E8" i="4"/>
  <c r="G8" i="4"/>
  <c r="I8" i="4"/>
  <c r="K8" i="4"/>
  <c r="M8" i="4"/>
  <c r="O8" i="4"/>
  <c r="Q8" i="4"/>
  <c r="S8" i="4"/>
  <c r="U8" i="4"/>
  <c r="W8" i="4"/>
  <c r="Y8" i="4"/>
  <c r="AA8" i="4"/>
  <c r="AC8" i="4"/>
  <c r="AE8" i="4"/>
  <c r="AG8" i="4"/>
  <c r="AI8" i="4"/>
  <c r="C9" i="4"/>
  <c r="E9" i="4"/>
  <c r="G9" i="4"/>
  <c r="I9" i="4"/>
  <c r="K9" i="4"/>
  <c r="M9" i="4"/>
  <c r="O9" i="4"/>
  <c r="Q9" i="4"/>
  <c r="S9" i="4"/>
  <c r="U9" i="4"/>
  <c r="W9" i="4"/>
  <c r="Y9" i="4"/>
  <c r="AA9" i="4"/>
  <c r="AC9" i="4"/>
  <c r="AE9" i="4"/>
  <c r="AG9" i="4"/>
  <c r="AI9" i="4"/>
  <c r="C10" i="4"/>
  <c r="E10" i="4"/>
  <c r="G10" i="4"/>
  <c r="I10" i="4"/>
  <c r="K10" i="4"/>
  <c r="M10" i="4"/>
  <c r="O10" i="4"/>
  <c r="Q10" i="4"/>
  <c r="S10" i="4"/>
  <c r="U10" i="4"/>
  <c r="W10" i="4"/>
  <c r="Y10" i="4"/>
  <c r="AA10" i="4"/>
  <c r="AC10" i="4"/>
  <c r="AE10" i="4"/>
  <c r="AG10" i="4"/>
  <c r="AI10" i="4"/>
  <c r="C11" i="4"/>
  <c r="E11" i="4"/>
  <c r="G11" i="4"/>
  <c r="I11" i="4"/>
  <c r="K11" i="4"/>
  <c r="M11" i="4"/>
  <c r="O11" i="4"/>
  <c r="Q11" i="4"/>
  <c r="S11" i="4"/>
  <c r="U11" i="4"/>
  <c r="W11" i="4"/>
  <c r="Y11" i="4"/>
  <c r="AA11" i="4"/>
  <c r="AC11" i="4"/>
  <c r="AE11" i="4"/>
  <c r="AG11" i="4"/>
  <c r="AI11" i="4"/>
  <c r="C12" i="4"/>
  <c r="E12" i="4"/>
  <c r="G12" i="4"/>
  <c r="I12" i="4"/>
  <c r="K12" i="4"/>
  <c r="M12" i="4"/>
  <c r="O12" i="4"/>
  <c r="Q12" i="4"/>
  <c r="S12" i="4"/>
  <c r="U12" i="4"/>
  <c r="W12" i="4"/>
  <c r="Y12" i="4"/>
  <c r="AA12" i="4"/>
  <c r="AC12" i="4"/>
  <c r="AE12" i="4"/>
  <c r="AG12" i="4"/>
  <c r="AI12" i="4"/>
  <c r="C13" i="4"/>
  <c r="E13" i="4"/>
  <c r="G13" i="4"/>
  <c r="I13" i="4"/>
  <c r="K13" i="4"/>
  <c r="M13" i="4"/>
  <c r="O13" i="4"/>
  <c r="Q13" i="4"/>
  <c r="S13" i="4"/>
  <c r="U13" i="4"/>
  <c r="W13" i="4"/>
  <c r="Y13" i="4"/>
  <c r="AA13" i="4"/>
  <c r="AC13" i="4"/>
  <c r="AE13" i="4"/>
  <c r="AG13" i="4"/>
  <c r="AI13" i="4"/>
  <c r="C14" i="4"/>
  <c r="E14" i="4"/>
  <c r="G14" i="4"/>
  <c r="I14" i="4"/>
  <c r="K14" i="4"/>
  <c r="M14" i="4"/>
  <c r="O14" i="4"/>
  <c r="Q14" i="4"/>
  <c r="S14" i="4"/>
  <c r="U14" i="4"/>
  <c r="W14" i="4"/>
  <c r="Y14" i="4"/>
  <c r="AA14" i="4"/>
  <c r="AC14" i="4"/>
  <c r="AE14" i="4"/>
  <c r="AG14" i="4"/>
  <c r="AI14" i="4"/>
  <c r="C15" i="4"/>
  <c r="E15" i="4"/>
  <c r="G15" i="4"/>
  <c r="I15" i="4"/>
  <c r="K15" i="4"/>
  <c r="M15" i="4"/>
  <c r="O15" i="4"/>
  <c r="Q15" i="4"/>
  <c r="S15" i="4"/>
  <c r="U15" i="4"/>
  <c r="W15" i="4"/>
  <c r="Y15" i="4"/>
  <c r="AA15" i="4"/>
  <c r="AC15" i="4"/>
  <c r="AE15" i="4"/>
  <c r="AG15" i="4"/>
  <c r="AI15" i="4"/>
  <c r="C16" i="4"/>
  <c r="E16" i="4"/>
  <c r="G16" i="4"/>
  <c r="I16" i="4"/>
  <c r="K16" i="4"/>
  <c r="M16" i="4"/>
  <c r="O16" i="4"/>
  <c r="Q16" i="4"/>
  <c r="S16" i="4"/>
  <c r="U16" i="4"/>
  <c r="W16" i="4"/>
  <c r="Y16" i="4"/>
  <c r="AA16" i="4"/>
  <c r="AC16" i="4"/>
  <c r="AE16" i="4"/>
  <c r="AG16" i="4"/>
  <c r="AI16" i="4"/>
  <c r="C17" i="4"/>
  <c r="E17" i="4"/>
  <c r="G17" i="4"/>
  <c r="I17" i="4"/>
  <c r="K17" i="4"/>
  <c r="M17" i="4"/>
  <c r="O17" i="4"/>
  <c r="Q17" i="4"/>
  <c r="S17" i="4"/>
  <c r="U17" i="4"/>
  <c r="W17" i="4"/>
  <c r="Y17" i="4"/>
  <c r="AA17" i="4"/>
  <c r="AC17" i="4"/>
  <c r="AE17" i="4"/>
  <c r="AG17" i="4"/>
  <c r="AI17" i="4"/>
  <c r="C18" i="4"/>
  <c r="E18" i="4"/>
  <c r="G18" i="4"/>
  <c r="I18" i="4"/>
  <c r="K18" i="4"/>
  <c r="M18" i="4"/>
  <c r="O18" i="4"/>
  <c r="Q18" i="4"/>
  <c r="S18" i="4"/>
  <c r="U18" i="4"/>
  <c r="W18" i="4"/>
  <c r="Y18" i="4"/>
  <c r="AA18" i="4"/>
  <c r="AC18" i="4"/>
  <c r="AE18" i="4"/>
  <c r="AG18" i="4"/>
  <c r="AI18" i="4"/>
  <c r="C19" i="4"/>
  <c r="E19" i="4"/>
  <c r="G19" i="4"/>
  <c r="I19" i="4"/>
  <c r="K19" i="4"/>
  <c r="M19" i="4"/>
  <c r="O19" i="4"/>
  <c r="Q19" i="4"/>
  <c r="S19" i="4"/>
  <c r="U19" i="4"/>
  <c r="W19" i="4"/>
  <c r="Y19" i="4"/>
  <c r="AA19" i="4"/>
  <c r="AC19" i="4"/>
  <c r="AE19" i="4"/>
  <c r="AG19" i="4"/>
  <c r="AI19" i="4"/>
  <c r="C20" i="4"/>
  <c r="E20" i="4"/>
  <c r="G20" i="4"/>
  <c r="I20" i="4"/>
  <c r="K20" i="4"/>
  <c r="M20" i="4"/>
  <c r="O20" i="4"/>
  <c r="Q20" i="4"/>
  <c r="S20" i="4"/>
  <c r="U20" i="4"/>
  <c r="W20" i="4"/>
  <c r="Y20" i="4"/>
  <c r="AA20" i="4"/>
  <c r="AC20" i="4"/>
  <c r="AE20" i="4"/>
  <c r="AG20" i="4"/>
  <c r="AI20" i="4"/>
  <c r="C21" i="4"/>
  <c r="E21" i="4"/>
  <c r="G21" i="4"/>
  <c r="I21" i="4"/>
  <c r="K21" i="4"/>
  <c r="M21" i="4"/>
  <c r="O21" i="4"/>
  <c r="Q21" i="4"/>
  <c r="S21" i="4"/>
  <c r="U21" i="4"/>
  <c r="W21" i="4"/>
  <c r="Y21" i="4"/>
  <c r="AA21" i="4"/>
  <c r="AC21" i="4"/>
  <c r="AE21" i="4"/>
  <c r="AG21" i="4"/>
  <c r="AI21" i="4"/>
  <c r="C22" i="4"/>
  <c r="E22" i="4"/>
  <c r="G22" i="4"/>
  <c r="I22" i="4"/>
  <c r="K22" i="4"/>
  <c r="M22" i="4"/>
  <c r="O22" i="4"/>
  <c r="Q22" i="4"/>
  <c r="S22" i="4"/>
  <c r="U22" i="4"/>
  <c r="W22" i="4"/>
  <c r="Y22" i="4"/>
  <c r="AA22" i="4"/>
  <c r="AC22" i="4"/>
  <c r="AE22" i="4"/>
  <c r="AG22" i="4"/>
  <c r="AI22" i="4"/>
  <c r="C23" i="4"/>
  <c r="E23" i="4"/>
  <c r="G23" i="4"/>
  <c r="I23" i="4"/>
  <c r="K23" i="4"/>
  <c r="M23" i="4"/>
  <c r="O23" i="4"/>
  <c r="Q23" i="4"/>
  <c r="S23" i="4"/>
  <c r="U23" i="4"/>
  <c r="W23" i="4"/>
  <c r="Y23" i="4"/>
  <c r="AA23" i="4"/>
  <c r="AC23" i="4"/>
  <c r="AE23" i="4"/>
  <c r="AG23" i="4"/>
  <c r="AI23" i="4"/>
  <c r="C24" i="4"/>
  <c r="E24" i="4"/>
  <c r="G24" i="4"/>
  <c r="I24" i="4"/>
  <c r="K24" i="4"/>
  <c r="M24" i="4"/>
  <c r="O24" i="4"/>
  <c r="Q24" i="4"/>
  <c r="S24" i="4"/>
  <c r="U24" i="4"/>
  <c r="W24" i="4"/>
  <c r="Y24" i="4"/>
  <c r="AA24" i="4"/>
  <c r="AC24" i="4"/>
  <c r="AE24" i="4"/>
  <c r="AG24" i="4"/>
  <c r="AI24" i="4"/>
  <c r="C25" i="4"/>
  <c r="E25" i="4"/>
  <c r="G25" i="4"/>
  <c r="I25" i="4"/>
  <c r="K25" i="4"/>
  <c r="M25" i="4"/>
  <c r="O25" i="4"/>
  <c r="Q25" i="4"/>
  <c r="S25" i="4"/>
  <c r="U25" i="4"/>
  <c r="W25" i="4"/>
  <c r="Y25" i="4"/>
  <c r="AA25" i="4"/>
  <c r="AC25" i="4"/>
  <c r="AE25" i="4"/>
  <c r="AG25" i="4"/>
  <c r="AI25" i="4"/>
  <c r="C26" i="4"/>
  <c r="E26" i="4"/>
  <c r="G26" i="4"/>
  <c r="I26" i="4"/>
  <c r="K26" i="4"/>
  <c r="M26" i="4"/>
  <c r="O26" i="4"/>
  <c r="Q26" i="4"/>
  <c r="S26" i="4"/>
  <c r="U26" i="4"/>
  <c r="W26" i="4"/>
  <c r="Y26" i="4"/>
  <c r="AA26" i="4"/>
  <c r="AC26" i="4"/>
  <c r="AE26" i="4"/>
  <c r="AG26" i="4"/>
  <c r="AI26" i="4"/>
  <c r="C27" i="4"/>
  <c r="E27" i="4"/>
  <c r="G27" i="4"/>
  <c r="I27" i="4"/>
  <c r="K27" i="4"/>
  <c r="M27" i="4"/>
  <c r="O27" i="4"/>
  <c r="Q27" i="4"/>
  <c r="S27" i="4"/>
  <c r="U27" i="4"/>
  <c r="W27" i="4"/>
  <c r="Y27" i="4"/>
  <c r="AA27" i="4"/>
  <c r="AC27" i="4"/>
  <c r="AE27" i="4"/>
  <c r="AG27" i="4"/>
  <c r="AI27" i="4"/>
  <c r="C28" i="4"/>
  <c r="E28" i="4"/>
  <c r="G28" i="4"/>
  <c r="I28" i="4"/>
  <c r="K28" i="4"/>
  <c r="M28" i="4"/>
  <c r="O28" i="4"/>
  <c r="Q28" i="4"/>
  <c r="S28" i="4"/>
  <c r="U28" i="4"/>
  <c r="W28" i="4"/>
  <c r="Y28" i="4"/>
  <c r="AA28" i="4"/>
  <c r="AC28" i="4"/>
  <c r="AE28" i="4"/>
  <c r="AG28" i="4"/>
  <c r="AI28" i="4"/>
  <c r="C29" i="4"/>
  <c r="E29" i="4"/>
  <c r="G29" i="4"/>
  <c r="I29" i="4"/>
  <c r="K29" i="4"/>
  <c r="M29" i="4"/>
  <c r="O29" i="4"/>
  <c r="Q29" i="4"/>
  <c r="S29" i="4"/>
  <c r="U29" i="4"/>
  <c r="W29" i="4"/>
  <c r="Y29" i="4"/>
  <c r="AA29" i="4"/>
  <c r="AC29" i="4"/>
  <c r="AE29" i="4"/>
  <c r="AG29" i="4"/>
  <c r="AI29" i="4"/>
  <c r="C30" i="4"/>
  <c r="E30" i="4"/>
  <c r="G30" i="4"/>
  <c r="I30" i="4"/>
  <c r="K30" i="4"/>
  <c r="M30" i="4"/>
  <c r="O30" i="4"/>
  <c r="Q30" i="4"/>
  <c r="S30" i="4"/>
  <c r="U30" i="4"/>
  <c r="W30" i="4"/>
  <c r="Y30" i="4"/>
  <c r="AA30" i="4"/>
  <c r="AC30" i="4"/>
  <c r="AE30" i="4"/>
  <c r="AG30" i="4"/>
  <c r="AI30" i="4"/>
  <c r="C31" i="4"/>
  <c r="E31" i="4"/>
  <c r="G31" i="4"/>
  <c r="I31" i="4"/>
  <c r="K31" i="4"/>
  <c r="M31" i="4"/>
  <c r="O31" i="4"/>
  <c r="Q31" i="4"/>
  <c r="S31" i="4"/>
  <c r="U31" i="4"/>
  <c r="W31" i="4"/>
  <c r="Y31" i="4"/>
  <c r="AA31" i="4"/>
  <c r="AC31" i="4"/>
  <c r="AE31" i="4"/>
  <c r="AG31" i="4"/>
  <c r="AI31" i="4"/>
  <c r="C32" i="4"/>
  <c r="E32" i="4"/>
  <c r="G32" i="4"/>
  <c r="I32" i="4"/>
  <c r="K32" i="4"/>
  <c r="M32" i="4"/>
  <c r="O32" i="4"/>
  <c r="Q32" i="4"/>
  <c r="S32" i="4"/>
  <c r="U32" i="4"/>
  <c r="W32" i="4"/>
  <c r="Y32" i="4"/>
  <c r="AA32" i="4"/>
  <c r="AC32" i="4"/>
  <c r="AE32" i="4"/>
  <c r="AG32" i="4"/>
  <c r="AI32" i="4"/>
  <c r="C33" i="4"/>
  <c r="E33" i="4"/>
  <c r="G33" i="4"/>
  <c r="I33" i="4"/>
  <c r="K33" i="4"/>
  <c r="M33" i="4"/>
  <c r="O33" i="4"/>
  <c r="Q33" i="4"/>
  <c r="S33" i="4"/>
  <c r="U33" i="4"/>
  <c r="W33" i="4"/>
  <c r="Y33" i="4"/>
  <c r="AA33" i="4"/>
  <c r="AC33" i="4"/>
  <c r="AE33" i="4"/>
  <c r="AG33" i="4"/>
  <c r="AI33" i="4"/>
  <c r="C34" i="4"/>
  <c r="E34" i="4"/>
  <c r="G34" i="4"/>
  <c r="I34" i="4"/>
  <c r="K34" i="4"/>
  <c r="M34" i="4"/>
  <c r="O34" i="4"/>
  <c r="Q34" i="4"/>
  <c r="S34" i="4"/>
  <c r="U34" i="4"/>
  <c r="W34" i="4"/>
  <c r="Y34" i="4"/>
  <c r="AA34" i="4"/>
  <c r="AC34" i="4"/>
  <c r="AE34" i="4"/>
  <c r="AG34" i="4"/>
  <c r="AI34" i="4"/>
  <c r="C35" i="4"/>
  <c r="E35" i="4"/>
  <c r="G35" i="4"/>
  <c r="I35" i="4"/>
  <c r="K35" i="4"/>
  <c r="M35" i="4"/>
  <c r="O35" i="4"/>
  <c r="Q35" i="4"/>
  <c r="S35" i="4"/>
  <c r="U35" i="4"/>
  <c r="W35" i="4"/>
  <c r="Y35" i="4"/>
  <c r="AA35" i="4"/>
  <c r="AC35" i="4"/>
  <c r="AE35" i="4"/>
  <c r="AG35" i="4"/>
  <c r="AI35" i="4"/>
  <c r="C36" i="4"/>
  <c r="E36" i="4"/>
  <c r="G36" i="4"/>
  <c r="I36" i="4"/>
  <c r="K36" i="4"/>
  <c r="M36" i="4"/>
  <c r="O36" i="4"/>
  <c r="Q36" i="4"/>
  <c r="S36" i="4"/>
  <c r="U36" i="4"/>
  <c r="W36" i="4"/>
  <c r="Y36" i="4"/>
  <c r="AA36" i="4"/>
  <c r="AC36" i="4"/>
  <c r="AE36" i="4"/>
  <c r="AG36" i="4"/>
  <c r="AI36" i="4"/>
  <c r="C37" i="4"/>
  <c r="E37" i="4"/>
  <c r="G37" i="4"/>
  <c r="I37" i="4"/>
  <c r="K37" i="4"/>
  <c r="M37" i="4"/>
  <c r="O37" i="4"/>
  <c r="Q37" i="4"/>
  <c r="S37" i="4"/>
  <c r="U37" i="4"/>
  <c r="W37" i="4"/>
  <c r="Y37" i="4"/>
  <c r="AA37" i="4"/>
  <c r="AC37" i="4"/>
  <c r="AE37" i="4"/>
  <c r="AG37" i="4"/>
  <c r="AI37" i="4"/>
  <c r="C38" i="4"/>
  <c r="E38" i="4"/>
  <c r="G38" i="4"/>
  <c r="I38" i="4"/>
  <c r="K38" i="4"/>
  <c r="M38" i="4"/>
  <c r="O38" i="4"/>
  <c r="Q38" i="4"/>
  <c r="S38" i="4"/>
  <c r="U38" i="4"/>
  <c r="W38" i="4"/>
  <c r="Y38" i="4"/>
  <c r="AA38" i="4"/>
  <c r="AC38" i="4"/>
  <c r="AE38" i="4"/>
  <c r="AG38" i="4"/>
  <c r="AI38" i="4"/>
  <c r="C39" i="4"/>
  <c r="E39" i="4"/>
  <c r="G39" i="4"/>
  <c r="I39" i="4"/>
  <c r="K39" i="4"/>
  <c r="M39" i="4"/>
  <c r="O39" i="4"/>
  <c r="Q39" i="4"/>
  <c r="S39" i="4"/>
  <c r="U39" i="4"/>
  <c r="W39" i="4"/>
  <c r="Y39" i="4"/>
  <c r="AA39" i="4"/>
  <c r="AC39" i="4"/>
  <c r="AE39" i="4"/>
  <c r="AG39" i="4"/>
  <c r="AI39" i="4"/>
  <c r="C40" i="4"/>
  <c r="E40" i="4"/>
  <c r="G40" i="4"/>
  <c r="I40" i="4"/>
  <c r="K40" i="4"/>
  <c r="M40" i="4"/>
  <c r="O40" i="4"/>
  <c r="Q40" i="4"/>
  <c r="S40" i="4"/>
  <c r="U40" i="4"/>
  <c r="W40" i="4"/>
  <c r="Y40" i="4"/>
  <c r="AA40" i="4"/>
  <c r="AC40" i="4"/>
  <c r="AE40" i="4"/>
  <c r="AG40" i="4"/>
  <c r="AI40" i="4"/>
  <c r="C41" i="4"/>
  <c r="E41" i="4"/>
  <c r="G41" i="4"/>
  <c r="I41" i="4"/>
  <c r="K41" i="4"/>
  <c r="M41" i="4"/>
  <c r="O41" i="4"/>
  <c r="Q41" i="4"/>
  <c r="S41" i="4"/>
  <c r="U41" i="4"/>
  <c r="W41" i="4"/>
  <c r="Y41" i="4"/>
  <c r="AA41" i="4"/>
  <c r="AC41" i="4"/>
  <c r="AE41" i="4"/>
  <c r="AG41" i="4"/>
  <c r="AI41" i="4"/>
  <c r="C42" i="4"/>
  <c r="E42" i="4"/>
  <c r="G42" i="4"/>
  <c r="I42" i="4"/>
  <c r="K42" i="4"/>
  <c r="M42" i="4"/>
  <c r="O42" i="4"/>
  <c r="Q42" i="4"/>
  <c r="S42" i="4"/>
  <c r="U42" i="4"/>
  <c r="W42" i="4"/>
  <c r="Y42" i="4"/>
  <c r="AA42" i="4"/>
  <c r="AC42" i="4"/>
  <c r="AE42" i="4"/>
  <c r="AG42" i="4"/>
  <c r="AI42" i="4"/>
  <c r="C43" i="4"/>
  <c r="E43" i="4"/>
  <c r="G43" i="4"/>
  <c r="I43" i="4"/>
  <c r="K43" i="4"/>
  <c r="M43" i="4"/>
  <c r="O43" i="4"/>
  <c r="Q43" i="4"/>
  <c r="S43" i="4"/>
  <c r="U43" i="4"/>
  <c r="W43" i="4"/>
  <c r="Y43" i="4"/>
  <c r="AA43" i="4"/>
  <c r="AC43" i="4"/>
  <c r="AE43" i="4"/>
  <c r="AG43" i="4"/>
  <c r="AI43" i="4"/>
  <c r="C44" i="4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C45" i="4"/>
  <c r="E45" i="4"/>
  <c r="G45" i="4"/>
  <c r="I45" i="4"/>
  <c r="K45" i="4"/>
  <c r="M45" i="4"/>
  <c r="O45" i="4"/>
  <c r="Q45" i="4"/>
  <c r="S45" i="4"/>
  <c r="U45" i="4"/>
  <c r="W45" i="4"/>
  <c r="Y45" i="4"/>
  <c r="AA45" i="4"/>
  <c r="AC45" i="4"/>
  <c r="AE45" i="4"/>
  <c r="AG45" i="4"/>
  <c r="AI45" i="4"/>
  <c r="C46" i="4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M4" i="4"/>
  <c r="O4" i="4"/>
  <c r="Q4" i="4"/>
  <c r="S4" i="4"/>
  <c r="U4" i="4"/>
  <c r="W4" i="4"/>
  <c r="Y4" i="4"/>
  <c r="AA4" i="4"/>
  <c r="AC4" i="4"/>
  <c r="AE4" i="4"/>
  <c r="AG4" i="4"/>
  <c r="AI4" i="4"/>
  <c r="K4" i="4"/>
  <c r="I4" i="4"/>
  <c r="G4" i="4"/>
  <c r="E4" i="4"/>
  <c r="C4" i="4"/>
  <c r="B46" i="4"/>
  <c r="B44" i="8" s="1"/>
  <c r="A46" i="4"/>
  <c r="A44" i="8" s="1"/>
  <c r="B45" i="4"/>
  <c r="B43" i="8" s="1"/>
  <c r="A45" i="4"/>
  <c r="A43" i="8" s="1"/>
  <c r="B44" i="4"/>
  <c r="B42" i="8" s="1"/>
  <c r="A44" i="4"/>
  <c r="A42" i="8" s="1"/>
  <c r="B43" i="4"/>
  <c r="B41" i="8" s="1"/>
  <c r="A43" i="4"/>
  <c r="A41" i="8" s="1"/>
  <c r="B42" i="4"/>
  <c r="B40" i="8" s="1"/>
  <c r="A42" i="4"/>
  <c r="A40" i="8" s="1"/>
  <c r="B41" i="4"/>
  <c r="B39" i="8" s="1"/>
  <c r="A41" i="4"/>
  <c r="A39" i="8" s="1"/>
  <c r="B40" i="4"/>
  <c r="B38" i="8" s="1"/>
  <c r="A40" i="4"/>
  <c r="A38" i="8" s="1"/>
  <c r="B39" i="4"/>
  <c r="B37" i="8" s="1"/>
  <c r="A39" i="4"/>
  <c r="A37" i="8" s="1"/>
  <c r="B38" i="4"/>
  <c r="B36" i="8" s="1"/>
  <c r="A38" i="4"/>
  <c r="A36" i="8" s="1"/>
  <c r="B37" i="4"/>
  <c r="B35" i="8" s="1"/>
  <c r="A37" i="4"/>
  <c r="A35" i="8" s="1"/>
  <c r="B36" i="4"/>
  <c r="B34" i="8" s="1"/>
  <c r="A36" i="4"/>
  <c r="A34" i="8" s="1"/>
  <c r="B35" i="4"/>
  <c r="B33" i="8" s="1"/>
  <c r="A35" i="4"/>
  <c r="A33" i="8" s="1"/>
  <c r="B34" i="4"/>
  <c r="B32" i="8" s="1"/>
  <c r="A34" i="4"/>
  <c r="A32" i="8" s="1"/>
  <c r="B33" i="4"/>
  <c r="B31" i="8" s="1"/>
  <c r="A33" i="4"/>
  <c r="A31" i="8" s="1"/>
  <c r="B32" i="4"/>
  <c r="B30" i="8" s="1"/>
  <c r="A32" i="4"/>
  <c r="A30" i="8" s="1"/>
  <c r="B31" i="4"/>
  <c r="B29" i="8" s="1"/>
  <c r="A31" i="4"/>
  <c r="A29" i="8" s="1"/>
  <c r="B30" i="4"/>
  <c r="B28" i="8" s="1"/>
  <c r="A30" i="4"/>
  <c r="A28" i="8" s="1"/>
  <c r="B29" i="4"/>
  <c r="B27" i="8" s="1"/>
  <c r="A29" i="4"/>
  <c r="A27" i="8" s="1"/>
  <c r="B28" i="4"/>
  <c r="B26" i="8" s="1"/>
  <c r="A28" i="4"/>
  <c r="A26" i="8" s="1"/>
  <c r="B27" i="4"/>
  <c r="B25" i="8" s="1"/>
  <c r="A27" i="4"/>
  <c r="A25" i="8" s="1"/>
  <c r="B26" i="4"/>
  <c r="B24" i="8" s="1"/>
  <c r="A26" i="4"/>
  <c r="A24" i="8" s="1"/>
  <c r="B25" i="4"/>
  <c r="B23" i="8" s="1"/>
  <c r="A25" i="4"/>
  <c r="A23" i="8" s="1"/>
  <c r="B24" i="4"/>
  <c r="B22" i="8" s="1"/>
  <c r="A24" i="4"/>
  <c r="A22" i="8" s="1"/>
  <c r="B23" i="4"/>
  <c r="B21" i="8" s="1"/>
  <c r="A23" i="4"/>
  <c r="A21" i="8" s="1"/>
  <c r="B22" i="4"/>
  <c r="B20" i="8" s="1"/>
  <c r="A22" i="4"/>
  <c r="A20" i="8" s="1"/>
  <c r="B21" i="4"/>
  <c r="B19" i="8" s="1"/>
  <c r="A21" i="4"/>
  <c r="A19" i="8" s="1"/>
  <c r="B20" i="4"/>
  <c r="B18" i="8" s="1"/>
  <c r="A20" i="4"/>
  <c r="A18" i="8" s="1"/>
  <c r="B19" i="4"/>
  <c r="B17" i="8" s="1"/>
  <c r="A19" i="4"/>
  <c r="A17" i="8" s="1"/>
  <c r="B18" i="4"/>
  <c r="B16" i="8" s="1"/>
  <c r="A18" i="4"/>
  <c r="A16" i="8" s="1"/>
  <c r="B17" i="4"/>
  <c r="B15" i="8" s="1"/>
  <c r="A17" i="4"/>
  <c r="A15" i="8" s="1"/>
  <c r="B16" i="4"/>
  <c r="B14" i="8" s="1"/>
  <c r="A16" i="4"/>
  <c r="A14" i="8" s="1"/>
  <c r="B15" i="4"/>
  <c r="B13" i="8" s="1"/>
  <c r="A15" i="4"/>
  <c r="A13" i="8" s="1"/>
  <c r="B14" i="4"/>
  <c r="B12" i="8" s="1"/>
  <c r="A14" i="4"/>
  <c r="A12" i="8" s="1"/>
  <c r="B13" i="4"/>
  <c r="B11" i="8" s="1"/>
  <c r="A13" i="4"/>
  <c r="A11" i="8" s="1"/>
  <c r="B12" i="4"/>
  <c r="B10" i="8" s="1"/>
  <c r="A12" i="4"/>
  <c r="A10" i="8" s="1"/>
  <c r="B11" i="4"/>
  <c r="B9" i="8" s="1"/>
  <c r="A11" i="4"/>
  <c r="A9" i="8" s="1"/>
  <c r="B10" i="4"/>
  <c r="B8" i="8" s="1"/>
  <c r="A10" i="4"/>
  <c r="A8" i="8" s="1"/>
  <c r="B9" i="4"/>
  <c r="B7" i="8" s="1"/>
  <c r="A9" i="4"/>
  <c r="A7" i="8" s="1"/>
  <c r="B8" i="4"/>
  <c r="B6" i="8" s="1"/>
  <c r="A8" i="4"/>
  <c r="A6" i="8" s="1"/>
  <c r="B7" i="4"/>
  <c r="B5" i="8" s="1"/>
  <c r="A7" i="4"/>
  <c r="A5" i="8" s="1"/>
  <c r="B6" i="4"/>
  <c r="B4" i="8" s="1"/>
  <c r="A6" i="4"/>
  <c r="A4" i="8" s="1"/>
  <c r="B5" i="4"/>
  <c r="B3" i="8" s="1"/>
  <c r="A5" i="4"/>
  <c r="A3" i="8" s="1"/>
  <c r="B4" i="4"/>
  <c r="B2" i="8" s="1"/>
  <c r="A4" i="4"/>
  <c r="A2" i="8" s="1"/>
  <c r="B3" i="4"/>
  <c r="A3" i="4"/>
  <c r="AM2" i="4"/>
  <c r="AM47" i="4" s="1"/>
  <c r="AK2" i="4"/>
  <c r="AK47" i="4" s="1"/>
  <c r="AC2" i="4"/>
  <c r="AA2" i="4"/>
  <c r="Y2" i="4"/>
  <c r="W2" i="4"/>
  <c r="U2" i="4"/>
  <c r="S2" i="4"/>
  <c r="Q2" i="4"/>
  <c r="O2" i="4"/>
  <c r="M2" i="4"/>
  <c r="K2" i="4"/>
  <c r="I2" i="4"/>
  <c r="G2" i="4"/>
  <c r="E2" i="4"/>
  <c r="C2" i="4"/>
  <c r="B2" i="4"/>
  <c r="AM1" i="4"/>
  <c r="U1" i="8" s="1"/>
  <c r="AK1" i="4"/>
  <c r="T1" i="8" s="1"/>
  <c r="AI1" i="4"/>
  <c r="S1" i="8" s="1"/>
  <c r="AG1" i="4"/>
  <c r="R1" i="8" s="1"/>
  <c r="AE1" i="4"/>
  <c r="Q1" i="8" s="1"/>
  <c r="AC1" i="4"/>
  <c r="P1" i="8" s="1"/>
  <c r="AA1" i="4"/>
  <c r="O1" i="8" s="1"/>
  <c r="Y1" i="4"/>
  <c r="N1" i="8" s="1"/>
  <c r="W1" i="4"/>
  <c r="M1" i="8" s="1"/>
  <c r="U1" i="4"/>
  <c r="L1" i="8" s="1"/>
  <c r="S1" i="4"/>
  <c r="K1" i="8" s="1"/>
  <c r="Q1" i="4"/>
  <c r="J1" i="8" s="1"/>
  <c r="O1" i="4"/>
  <c r="I1" i="8" s="1"/>
  <c r="M1" i="4"/>
  <c r="H1" i="8" s="1"/>
  <c r="K1" i="4"/>
  <c r="G1" i="8" s="1"/>
  <c r="I1" i="4"/>
  <c r="F1" i="8" s="1"/>
  <c r="G1" i="4"/>
  <c r="E1" i="8" s="1"/>
  <c r="E1" i="4"/>
  <c r="D1" i="8" s="1"/>
  <c r="C1" i="4"/>
  <c r="C1" i="8" s="1"/>
  <c r="B1" i="4"/>
  <c r="C5" i="3"/>
  <c r="E5" i="3"/>
  <c r="G5" i="3"/>
  <c r="I5" i="3"/>
  <c r="K5" i="3"/>
  <c r="M5" i="3"/>
  <c r="O5" i="3"/>
  <c r="Q5" i="3"/>
  <c r="S5" i="3"/>
  <c r="U5" i="3"/>
  <c r="W5" i="3"/>
  <c r="Y5" i="3"/>
  <c r="AA5" i="3"/>
  <c r="AC5" i="3"/>
  <c r="AE5" i="3"/>
  <c r="AG5" i="3"/>
  <c r="AI5" i="3"/>
  <c r="C6" i="3"/>
  <c r="E6" i="3"/>
  <c r="G6" i="3"/>
  <c r="I6" i="3"/>
  <c r="K6" i="3"/>
  <c r="M6" i="3"/>
  <c r="O6" i="3"/>
  <c r="Q6" i="3"/>
  <c r="S6" i="3"/>
  <c r="U6" i="3"/>
  <c r="W6" i="3"/>
  <c r="Y6" i="3"/>
  <c r="AA6" i="3"/>
  <c r="AC6" i="3"/>
  <c r="AE6" i="3"/>
  <c r="AG6" i="3"/>
  <c r="AI6" i="3"/>
  <c r="C7" i="3"/>
  <c r="E7" i="3"/>
  <c r="G7" i="3"/>
  <c r="I7" i="3"/>
  <c r="K7" i="3"/>
  <c r="M7" i="3"/>
  <c r="O7" i="3"/>
  <c r="Q7" i="3"/>
  <c r="S7" i="3"/>
  <c r="U7" i="3"/>
  <c r="W7" i="3"/>
  <c r="Y7" i="3"/>
  <c r="AA7" i="3"/>
  <c r="AC7" i="3"/>
  <c r="AE7" i="3"/>
  <c r="AG7" i="3"/>
  <c r="AI7" i="3"/>
  <c r="C8" i="3"/>
  <c r="E8" i="3"/>
  <c r="G8" i="3"/>
  <c r="I8" i="3"/>
  <c r="K8" i="3"/>
  <c r="M8" i="3"/>
  <c r="O8" i="3"/>
  <c r="Q8" i="3"/>
  <c r="S8" i="3"/>
  <c r="U8" i="3"/>
  <c r="W8" i="3"/>
  <c r="Y8" i="3"/>
  <c r="AA8" i="3"/>
  <c r="AC8" i="3"/>
  <c r="AE8" i="3"/>
  <c r="AG8" i="3"/>
  <c r="AI8" i="3"/>
  <c r="C9" i="3"/>
  <c r="E9" i="3"/>
  <c r="G9" i="3"/>
  <c r="I9" i="3"/>
  <c r="K9" i="3"/>
  <c r="M9" i="3"/>
  <c r="O9" i="3"/>
  <c r="Q9" i="3"/>
  <c r="S9" i="3"/>
  <c r="U9" i="3"/>
  <c r="W9" i="3"/>
  <c r="Y9" i="3"/>
  <c r="AA9" i="3"/>
  <c r="AC9" i="3"/>
  <c r="AE9" i="3"/>
  <c r="AG9" i="3"/>
  <c r="AI9" i="3"/>
  <c r="C10" i="3"/>
  <c r="E10" i="3"/>
  <c r="G10" i="3"/>
  <c r="I10" i="3"/>
  <c r="K10" i="3"/>
  <c r="M10" i="3"/>
  <c r="O10" i="3"/>
  <c r="Q10" i="3"/>
  <c r="S10" i="3"/>
  <c r="U10" i="3"/>
  <c r="W10" i="3"/>
  <c r="Y10" i="3"/>
  <c r="AA10" i="3"/>
  <c r="AC10" i="3"/>
  <c r="AE10" i="3"/>
  <c r="AG10" i="3"/>
  <c r="AI10" i="3"/>
  <c r="C11" i="3"/>
  <c r="E11" i="3"/>
  <c r="G11" i="3"/>
  <c r="I11" i="3"/>
  <c r="K11" i="3"/>
  <c r="M11" i="3"/>
  <c r="O11" i="3"/>
  <c r="Q11" i="3"/>
  <c r="S11" i="3"/>
  <c r="U11" i="3"/>
  <c r="W11" i="3"/>
  <c r="Y11" i="3"/>
  <c r="AA11" i="3"/>
  <c r="AC11" i="3"/>
  <c r="AE11" i="3"/>
  <c r="AG11" i="3"/>
  <c r="AI11" i="3"/>
  <c r="C12" i="3"/>
  <c r="E12" i="3"/>
  <c r="G12" i="3"/>
  <c r="I12" i="3"/>
  <c r="K12" i="3"/>
  <c r="M12" i="3"/>
  <c r="O12" i="3"/>
  <c r="Q12" i="3"/>
  <c r="S12" i="3"/>
  <c r="U12" i="3"/>
  <c r="W12" i="3"/>
  <c r="Y12" i="3"/>
  <c r="AA12" i="3"/>
  <c r="AC12" i="3"/>
  <c r="AE12" i="3"/>
  <c r="AG12" i="3"/>
  <c r="AI12" i="3"/>
  <c r="C13" i="3"/>
  <c r="E13" i="3"/>
  <c r="G13" i="3"/>
  <c r="I13" i="3"/>
  <c r="K13" i="3"/>
  <c r="M13" i="3"/>
  <c r="O13" i="3"/>
  <c r="Q13" i="3"/>
  <c r="S13" i="3"/>
  <c r="U13" i="3"/>
  <c r="W13" i="3"/>
  <c r="Y13" i="3"/>
  <c r="AA13" i="3"/>
  <c r="AC13" i="3"/>
  <c r="AE13" i="3"/>
  <c r="AG13" i="3"/>
  <c r="AI13" i="3"/>
  <c r="C14" i="3"/>
  <c r="E14" i="3"/>
  <c r="G14" i="3"/>
  <c r="I14" i="3"/>
  <c r="K14" i="3"/>
  <c r="M14" i="3"/>
  <c r="O14" i="3"/>
  <c r="Q14" i="3"/>
  <c r="S14" i="3"/>
  <c r="U14" i="3"/>
  <c r="W14" i="3"/>
  <c r="Y14" i="3"/>
  <c r="AA14" i="3"/>
  <c r="AC14" i="3"/>
  <c r="AE14" i="3"/>
  <c r="AG14" i="3"/>
  <c r="AI14" i="3"/>
  <c r="C15" i="3"/>
  <c r="E15" i="3"/>
  <c r="G15" i="3"/>
  <c r="I15" i="3"/>
  <c r="K15" i="3"/>
  <c r="M15" i="3"/>
  <c r="O15" i="3"/>
  <c r="Q15" i="3"/>
  <c r="S15" i="3"/>
  <c r="U15" i="3"/>
  <c r="W15" i="3"/>
  <c r="Y15" i="3"/>
  <c r="AA15" i="3"/>
  <c r="AC15" i="3"/>
  <c r="AE15" i="3"/>
  <c r="AG15" i="3"/>
  <c r="AI15" i="3"/>
  <c r="C16" i="3"/>
  <c r="E16" i="3"/>
  <c r="G16" i="3"/>
  <c r="I16" i="3"/>
  <c r="K16" i="3"/>
  <c r="M16" i="3"/>
  <c r="O16" i="3"/>
  <c r="Q16" i="3"/>
  <c r="S16" i="3"/>
  <c r="U16" i="3"/>
  <c r="W16" i="3"/>
  <c r="Y16" i="3"/>
  <c r="AA16" i="3"/>
  <c r="AC16" i="3"/>
  <c r="AE16" i="3"/>
  <c r="AG16" i="3"/>
  <c r="AI16" i="3"/>
  <c r="C17" i="3"/>
  <c r="E17" i="3"/>
  <c r="G17" i="3"/>
  <c r="I17" i="3"/>
  <c r="K17" i="3"/>
  <c r="M17" i="3"/>
  <c r="O17" i="3"/>
  <c r="Q17" i="3"/>
  <c r="S17" i="3"/>
  <c r="U17" i="3"/>
  <c r="W17" i="3"/>
  <c r="Y17" i="3"/>
  <c r="AA17" i="3"/>
  <c r="AC17" i="3"/>
  <c r="AE17" i="3"/>
  <c r="AG17" i="3"/>
  <c r="AI17" i="3"/>
  <c r="C18" i="3"/>
  <c r="E18" i="3"/>
  <c r="G18" i="3"/>
  <c r="I18" i="3"/>
  <c r="K18" i="3"/>
  <c r="M18" i="3"/>
  <c r="O18" i="3"/>
  <c r="Q18" i="3"/>
  <c r="S18" i="3"/>
  <c r="U18" i="3"/>
  <c r="W18" i="3"/>
  <c r="Y18" i="3"/>
  <c r="AA18" i="3"/>
  <c r="AC18" i="3"/>
  <c r="AE18" i="3"/>
  <c r="AG18" i="3"/>
  <c r="AI18" i="3"/>
  <c r="C19" i="3"/>
  <c r="E19" i="3"/>
  <c r="G19" i="3"/>
  <c r="I19" i="3"/>
  <c r="K19" i="3"/>
  <c r="M19" i="3"/>
  <c r="O19" i="3"/>
  <c r="Q19" i="3"/>
  <c r="S19" i="3"/>
  <c r="U19" i="3"/>
  <c r="W19" i="3"/>
  <c r="Y19" i="3"/>
  <c r="AA19" i="3"/>
  <c r="AC19" i="3"/>
  <c r="AE19" i="3"/>
  <c r="AG19" i="3"/>
  <c r="AI19" i="3"/>
  <c r="C20" i="3"/>
  <c r="E20" i="3"/>
  <c r="G20" i="3"/>
  <c r="I20" i="3"/>
  <c r="K20" i="3"/>
  <c r="M20" i="3"/>
  <c r="O20" i="3"/>
  <c r="Q20" i="3"/>
  <c r="S20" i="3"/>
  <c r="U20" i="3"/>
  <c r="W20" i="3"/>
  <c r="Y20" i="3"/>
  <c r="AA20" i="3"/>
  <c r="AC20" i="3"/>
  <c r="AE20" i="3"/>
  <c r="AG20" i="3"/>
  <c r="AI20" i="3"/>
  <c r="C21" i="3"/>
  <c r="E21" i="3"/>
  <c r="G21" i="3"/>
  <c r="I21" i="3"/>
  <c r="K21" i="3"/>
  <c r="M21" i="3"/>
  <c r="O21" i="3"/>
  <c r="Q21" i="3"/>
  <c r="S21" i="3"/>
  <c r="U21" i="3"/>
  <c r="W21" i="3"/>
  <c r="Y21" i="3"/>
  <c r="AA21" i="3"/>
  <c r="AC21" i="3"/>
  <c r="AE21" i="3"/>
  <c r="AG21" i="3"/>
  <c r="AI21" i="3"/>
  <c r="C22" i="3"/>
  <c r="E22" i="3"/>
  <c r="G22" i="3"/>
  <c r="I22" i="3"/>
  <c r="K22" i="3"/>
  <c r="M22" i="3"/>
  <c r="O22" i="3"/>
  <c r="Q22" i="3"/>
  <c r="S22" i="3"/>
  <c r="U22" i="3"/>
  <c r="W22" i="3"/>
  <c r="Y22" i="3"/>
  <c r="AA22" i="3"/>
  <c r="AC22" i="3"/>
  <c r="AE22" i="3"/>
  <c r="AG22" i="3"/>
  <c r="AI22" i="3"/>
  <c r="C23" i="3"/>
  <c r="E23" i="3"/>
  <c r="G23" i="3"/>
  <c r="I23" i="3"/>
  <c r="K23" i="3"/>
  <c r="M23" i="3"/>
  <c r="O23" i="3"/>
  <c r="Q23" i="3"/>
  <c r="S23" i="3"/>
  <c r="U23" i="3"/>
  <c r="W23" i="3"/>
  <c r="Y23" i="3"/>
  <c r="AA23" i="3"/>
  <c r="AC23" i="3"/>
  <c r="AE23" i="3"/>
  <c r="AG23" i="3"/>
  <c r="AI23" i="3"/>
  <c r="C24" i="3"/>
  <c r="E24" i="3"/>
  <c r="G24" i="3"/>
  <c r="I24" i="3"/>
  <c r="K24" i="3"/>
  <c r="M24" i="3"/>
  <c r="O24" i="3"/>
  <c r="Q24" i="3"/>
  <c r="S24" i="3"/>
  <c r="U24" i="3"/>
  <c r="W24" i="3"/>
  <c r="Y24" i="3"/>
  <c r="AA24" i="3"/>
  <c r="AC24" i="3"/>
  <c r="AE24" i="3"/>
  <c r="AG24" i="3"/>
  <c r="AI24" i="3"/>
  <c r="C25" i="3"/>
  <c r="E25" i="3"/>
  <c r="G25" i="3"/>
  <c r="I25" i="3"/>
  <c r="K25" i="3"/>
  <c r="M25" i="3"/>
  <c r="O25" i="3"/>
  <c r="Q25" i="3"/>
  <c r="S25" i="3"/>
  <c r="U25" i="3"/>
  <c r="W25" i="3"/>
  <c r="Y25" i="3"/>
  <c r="AA25" i="3"/>
  <c r="AC25" i="3"/>
  <c r="AE25" i="3"/>
  <c r="AG25" i="3"/>
  <c r="AI25" i="3"/>
  <c r="C26" i="3"/>
  <c r="E26" i="3"/>
  <c r="G26" i="3"/>
  <c r="I26" i="3"/>
  <c r="K26" i="3"/>
  <c r="M26" i="3"/>
  <c r="O26" i="3"/>
  <c r="Q26" i="3"/>
  <c r="S26" i="3"/>
  <c r="U26" i="3"/>
  <c r="W26" i="3"/>
  <c r="Y26" i="3"/>
  <c r="AA26" i="3"/>
  <c r="AC26" i="3"/>
  <c r="AE26" i="3"/>
  <c r="AG26" i="3"/>
  <c r="AI26" i="3"/>
  <c r="C27" i="3"/>
  <c r="E27" i="3"/>
  <c r="G27" i="3"/>
  <c r="I27" i="3"/>
  <c r="K27" i="3"/>
  <c r="M27" i="3"/>
  <c r="O27" i="3"/>
  <c r="Q27" i="3"/>
  <c r="S27" i="3"/>
  <c r="U27" i="3"/>
  <c r="W27" i="3"/>
  <c r="Y27" i="3"/>
  <c r="AA27" i="3"/>
  <c r="AC27" i="3"/>
  <c r="AE27" i="3"/>
  <c r="AG27" i="3"/>
  <c r="AI27" i="3"/>
  <c r="C28" i="3"/>
  <c r="E28" i="3"/>
  <c r="G28" i="3"/>
  <c r="I28" i="3"/>
  <c r="K28" i="3"/>
  <c r="M28" i="3"/>
  <c r="O28" i="3"/>
  <c r="Q28" i="3"/>
  <c r="S28" i="3"/>
  <c r="U28" i="3"/>
  <c r="W28" i="3"/>
  <c r="Y28" i="3"/>
  <c r="AA28" i="3"/>
  <c r="AC28" i="3"/>
  <c r="AE28" i="3"/>
  <c r="AG28" i="3"/>
  <c r="AI28" i="3"/>
  <c r="C29" i="3"/>
  <c r="E29" i="3"/>
  <c r="G29" i="3"/>
  <c r="I29" i="3"/>
  <c r="K29" i="3"/>
  <c r="M29" i="3"/>
  <c r="O29" i="3"/>
  <c r="Q29" i="3"/>
  <c r="S29" i="3"/>
  <c r="U29" i="3"/>
  <c r="W29" i="3"/>
  <c r="Y29" i="3"/>
  <c r="AA29" i="3"/>
  <c r="AC29" i="3"/>
  <c r="AE29" i="3"/>
  <c r="AG29" i="3"/>
  <c r="AI29" i="3"/>
  <c r="C30" i="3"/>
  <c r="E30" i="3"/>
  <c r="G30" i="3"/>
  <c r="I30" i="3"/>
  <c r="K30" i="3"/>
  <c r="M30" i="3"/>
  <c r="O30" i="3"/>
  <c r="Q30" i="3"/>
  <c r="S30" i="3"/>
  <c r="U30" i="3"/>
  <c r="W30" i="3"/>
  <c r="Y30" i="3"/>
  <c r="AA30" i="3"/>
  <c r="AC30" i="3"/>
  <c r="AE30" i="3"/>
  <c r="AG30" i="3"/>
  <c r="AI30" i="3"/>
  <c r="C31" i="3"/>
  <c r="E31" i="3"/>
  <c r="G31" i="3"/>
  <c r="I31" i="3"/>
  <c r="K31" i="3"/>
  <c r="M31" i="3"/>
  <c r="O31" i="3"/>
  <c r="Q31" i="3"/>
  <c r="S31" i="3"/>
  <c r="U31" i="3"/>
  <c r="W31" i="3"/>
  <c r="Y31" i="3"/>
  <c r="AA31" i="3"/>
  <c r="AC31" i="3"/>
  <c r="AE31" i="3"/>
  <c r="AG31" i="3"/>
  <c r="AI31" i="3"/>
  <c r="C32" i="3"/>
  <c r="E32" i="3"/>
  <c r="G32" i="3"/>
  <c r="I32" i="3"/>
  <c r="K32" i="3"/>
  <c r="M32" i="3"/>
  <c r="O32" i="3"/>
  <c r="Q32" i="3"/>
  <c r="S32" i="3"/>
  <c r="U32" i="3"/>
  <c r="W32" i="3"/>
  <c r="Y32" i="3"/>
  <c r="AA32" i="3"/>
  <c r="AC32" i="3"/>
  <c r="AE32" i="3"/>
  <c r="AG32" i="3"/>
  <c r="AI32" i="3"/>
  <c r="C33" i="3"/>
  <c r="E33" i="3"/>
  <c r="G33" i="3"/>
  <c r="I33" i="3"/>
  <c r="K33" i="3"/>
  <c r="M33" i="3"/>
  <c r="O33" i="3"/>
  <c r="Q33" i="3"/>
  <c r="S33" i="3"/>
  <c r="U33" i="3"/>
  <c r="W33" i="3"/>
  <c r="Y33" i="3"/>
  <c r="AA33" i="3"/>
  <c r="AC33" i="3"/>
  <c r="AE33" i="3"/>
  <c r="AG33" i="3"/>
  <c r="AI33" i="3"/>
  <c r="C34" i="3"/>
  <c r="E34" i="3"/>
  <c r="G34" i="3"/>
  <c r="I34" i="3"/>
  <c r="K34" i="3"/>
  <c r="M34" i="3"/>
  <c r="O34" i="3"/>
  <c r="Q34" i="3"/>
  <c r="S34" i="3"/>
  <c r="U34" i="3"/>
  <c r="W34" i="3"/>
  <c r="Y34" i="3"/>
  <c r="AA34" i="3"/>
  <c r="AC34" i="3"/>
  <c r="AE34" i="3"/>
  <c r="AG34" i="3"/>
  <c r="AI34" i="3"/>
  <c r="C35" i="3"/>
  <c r="E35" i="3"/>
  <c r="G35" i="3"/>
  <c r="I35" i="3"/>
  <c r="K35" i="3"/>
  <c r="M35" i="3"/>
  <c r="O35" i="3"/>
  <c r="Q35" i="3"/>
  <c r="S35" i="3"/>
  <c r="U35" i="3"/>
  <c r="W35" i="3"/>
  <c r="Y35" i="3"/>
  <c r="AA35" i="3"/>
  <c r="AC35" i="3"/>
  <c r="AE35" i="3"/>
  <c r="AG35" i="3"/>
  <c r="AI35" i="3"/>
  <c r="C36" i="3"/>
  <c r="E36" i="3"/>
  <c r="G36" i="3"/>
  <c r="I36" i="3"/>
  <c r="K36" i="3"/>
  <c r="M36" i="3"/>
  <c r="O36" i="3"/>
  <c r="Q36" i="3"/>
  <c r="S36" i="3"/>
  <c r="U36" i="3"/>
  <c r="W36" i="3"/>
  <c r="Y36" i="3"/>
  <c r="AA36" i="3"/>
  <c r="AC36" i="3"/>
  <c r="AE36" i="3"/>
  <c r="AG36" i="3"/>
  <c r="AI36" i="3"/>
  <c r="C37" i="3"/>
  <c r="E37" i="3"/>
  <c r="G37" i="3"/>
  <c r="I37" i="3"/>
  <c r="K37" i="3"/>
  <c r="M37" i="3"/>
  <c r="O37" i="3"/>
  <c r="Q37" i="3"/>
  <c r="S37" i="3"/>
  <c r="U37" i="3"/>
  <c r="W37" i="3"/>
  <c r="Y37" i="3"/>
  <c r="AA37" i="3"/>
  <c r="AC37" i="3"/>
  <c r="AE37" i="3"/>
  <c r="AG37" i="3"/>
  <c r="AI37" i="3"/>
  <c r="C38" i="3"/>
  <c r="E38" i="3"/>
  <c r="G38" i="3"/>
  <c r="I38" i="3"/>
  <c r="K38" i="3"/>
  <c r="M38" i="3"/>
  <c r="O38" i="3"/>
  <c r="Q38" i="3"/>
  <c r="S38" i="3"/>
  <c r="U38" i="3"/>
  <c r="W38" i="3"/>
  <c r="Y38" i="3"/>
  <c r="AA38" i="3"/>
  <c r="AC38" i="3"/>
  <c r="AE38" i="3"/>
  <c r="AG38" i="3"/>
  <c r="AI38" i="3"/>
  <c r="C39" i="3"/>
  <c r="E39" i="3"/>
  <c r="G39" i="3"/>
  <c r="I39" i="3"/>
  <c r="K39" i="3"/>
  <c r="M39" i="3"/>
  <c r="O39" i="3"/>
  <c r="Q39" i="3"/>
  <c r="S39" i="3"/>
  <c r="U39" i="3"/>
  <c r="W39" i="3"/>
  <c r="Y39" i="3"/>
  <c r="AA39" i="3"/>
  <c r="AC39" i="3"/>
  <c r="AE39" i="3"/>
  <c r="AG39" i="3"/>
  <c r="AI39" i="3"/>
  <c r="C40" i="3"/>
  <c r="E40" i="3"/>
  <c r="G40" i="3"/>
  <c r="I40" i="3"/>
  <c r="K40" i="3"/>
  <c r="M40" i="3"/>
  <c r="O40" i="3"/>
  <c r="Q40" i="3"/>
  <c r="S40" i="3"/>
  <c r="U40" i="3"/>
  <c r="W40" i="3"/>
  <c r="Y40" i="3"/>
  <c r="AA40" i="3"/>
  <c r="AC40" i="3"/>
  <c r="AE40" i="3"/>
  <c r="AG40" i="3"/>
  <c r="AI40" i="3"/>
  <c r="C41" i="3"/>
  <c r="E41" i="3"/>
  <c r="G41" i="3"/>
  <c r="I41" i="3"/>
  <c r="K41" i="3"/>
  <c r="M41" i="3"/>
  <c r="O41" i="3"/>
  <c r="Q41" i="3"/>
  <c r="S41" i="3"/>
  <c r="U41" i="3"/>
  <c r="W41" i="3"/>
  <c r="Y41" i="3"/>
  <c r="AA41" i="3"/>
  <c r="AC41" i="3"/>
  <c r="AE41" i="3"/>
  <c r="AG41" i="3"/>
  <c r="AI41" i="3"/>
  <c r="C42" i="3"/>
  <c r="E42" i="3"/>
  <c r="G42" i="3"/>
  <c r="I42" i="3"/>
  <c r="K42" i="3"/>
  <c r="M42" i="3"/>
  <c r="O42" i="3"/>
  <c r="Q42" i="3"/>
  <c r="S42" i="3"/>
  <c r="U42" i="3"/>
  <c r="W42" i="3"/>
  <c r="Y42" i="3"/>
  <c r="AA42" i="3"/>
  <c r="AC42" i="3"/>
  <c r="AE42" i="3"/>
  <c r="AG42" i="3"/>
  <c r="AI42" i="3"/>
  <c r="C43" i="3"/>
  <c r="E43" i="3"/>
  <c r="G43" i="3"/>
  <c r="I43" i="3"/>
  <c r="K43" i="3"/>
  <c r="M43" i="3"/>
  <c r="O43" i="3"/>
  <c r="Q43" i="3"/>
  <c r="S43" i="3"/>
  <c r="U43" i="3"/>
  <c r="W43" i="3"/>
  <c r="Y43" i="3"/>
  <c r="AA43" i="3"/>
  <c r="AC43" i="3"/>
  <c r="AE43" i="3"/>
  <c r="AG43" i="3"/>
  <c r="AI43" i="3"/>
  <c r="C44" i="3"/>
  <c r="E44" i="3"/>
  <c r="G44" i="3"/>
  <c r="I44" i="3"/>
  <c r="K44" i="3"/>
  <c r="M44" i="3"/>
  <c r="O44" i="3"/>
  <c r="Q44" i="3"/>
  <c r="S44" i="3"/>
  <c r="U44" i="3"/>
  <c r="W44" i="3"/>
  <c r="Y44" i="3"/>
  <c r="AA44" i="3"/>
  <c r="AC44" i="3"/>
  <c r="AE44" i="3"/>
  <c r="AG44" i="3"/>
  <c r="AI44" i="3"/>
  <c r="C45" i="3"/>
  <c r="E45" i="3"/>
  <c r="G45" i="3"/>
  <c r="I45" i="3"/>
  <c r="K45" i="3"/>
  <c r="M45" i="3"/>
  <c r="O45" i="3"/>
  <c r="Q45" i="3"/>
  <c r="S45" i="3"/>
  <c r="U45" i="3"/>
  <c r="W45" i="3"/>
  <c r="Y45" i="3"/>
  <c r="AA45" i="3"/>
  <c r="AC45" i="3"/>
  <c r="AE45" i="3"/>
  <c r="AG45" i="3"/>
  <c r="AI45" i="3"/>
  <c r="C46" i="3"/>
  <c r="E46" i="3"/>
  <c r="G46" i="3"/>
  <c r="I46" i="3"/>
  <c r="K46" i="3"/>
  <c r="M46" i="3"/>
  <c r="O46" i="3"/>
  <c r="Q46" i="3"/>
  <c r="S46" i="3"/>
  <c r="U46" i="3"/>
  <c r="W46" i="3"/>
  <c r="Y46" i="3"/>
  <c r="AA46" i="3"/>
  <c r="AC46" i="3"/>
  <c r="AE46" i="3"/>
  <c r="AG46" i="3"/>
  <c r="AI46" i="3"/>
  <c r="AI4" i="3"/>
  <c r="AG4" i="3"/>
  <c r="AE4" i="3"/>
  <c r="AC4" i="3"/>
  <c r="AA4" i="3"/>
  <c r="Y4" i="3"/>
  <c r="W4" i="3"/>
  <c r="U4" i="3"/>
  <c r="S4" i="3"/>
  <c r="Q4" i="3"/>
  <c r="O4" i="3"/>
  <c r="M4" i="3"/>
  <c r="K4" i="3"/>
  <c r="I4" i="3"/>
  <c r="G4" i="3"/>
  <c r="E4" i="3"/>
  <c r="C4" i="3"/>
  <c r="C1164" i="7" l="1"/>
  <c r="C1109" i="7"/>
  <c r="C1054" i="7"/>
  <c r="C1027" i="7"/>
  <c r="C972" i="7"/>
  <c r="C917" i="7"/>
  <c r="C862" i="7"/>
  <c r="C807" i="7"/>
  <c r="C752" i="7"/>
  <c r="C697" i="7"/>
  <c r="C642" i="7"/>
  <c r="C587" i="7"/>
  <c r="C504" i="7"/>
  <c r="C477" i="7"/>
  <c r="C394" i="7"/>
  <c r="C367" i="7"/>
  <c r="C312" i="7"/>
  <c r="C229" i="7"/>
  <c r="C174" i="7"/>
  <c r="C119" i="7"/>
  <c r="C64" i="7"/>
  <c r="C1137" i="7"/>
  <c r="C1082" i="7"/>
  <c r="C999" i="7"/>
  <c r="C944" i="7"/>
  <c r="C889" i="7"/>
  <c r="C834" i="7"/>
  <c r="C779" i="7"/>
  <c r="C724" i="7"/>
  <c r="C669" i="7"/>
  <c r="C614" i="7"/>
  <c r="C559" i="7"/>
  <c r="C532" i="7"/>
  <c r="C449" i="7"/>
  <c r="C422" i="7"/>
  <c r="C339" i="7"/>
  <c r="C284" i="7"/>
  <c r="C257" i="7"/>
  <c r="C202" i="7"/>
  <c r="C147" i="7"/>
  <c r="C92" i="7"/>
  <c r="C37" i="7"/>
  <c r="C9" i="7"/>
  <c r="BY6" i="6"/>
  <c r="M82" i="7" s="1"/>
  <c r="BY14" i="6"/>
  <c r="M302" i="7" s="1"/>
  <c r="BY10" i="6"/>
  <c r="M192" i="7" s="1"/>
  <c r="BY18" i="6"/>
  <c r="M412" i="7" s="1"/>
  <c r="BY22" i="6"/>
  <c r="M522" i="7" s="1"/>
  <c r="BY26" i="6"/>
  <c r="M632" i="7" s="1"/>
  <c r="BY30" i="6"/>
  <c r="M742" i="7" s="1"/>
  <c r="BY38" i="6"/>
  <c r="M962" i="7" s="1"/>
  <c r="BY42" i="6"/>
  <c r="M1072" i="7" s="1"/>
  <c r="BY46" i="6"/>
  <c r="M1182" i="7" s="1"/>
  <c r="BY7" i="6"/>
  <c r="M110" i="7" s="1"/>
  <c r="BY11" i="6"/>
  <c r="M220" i="7" s="1"/>
  <c r="BY15" i="6"/>
  <c r="M330" i="7" s="1"/>
  <c r="BY19" i="6"/>
  <c r="M440" i="7" s="1"/>
  <c r="BY23" i="6"/>
  <c r="M550" i="7" s="1"/>
  <c r="BY27" i="6"/>
  <c r="M660" i="7" s="1"/>
  <c r="BY31" i="6"/>
  <c r="M770" i="7" s="1"/>
  <c r="BY35" i="6"/>
  <c r="M880" i="7" s="1"/>
  <c r="BY39" i="6"/>
  <c r="M990" i="7" s="1"/>
  <c r="BY43" i="6"/>
  <c r="M1100" i="7" s="1"/>
  <c r="BY4" i="6"/>
  <c r="BY9" i="6"/>
  <c r="M165" i="7" s="1"/>
  <c r="BY13" i="6"/>
  <c r="M275" i="7" s="1"/>
  <c r="BY17" i="6"/>
  <c r="M385" i="7" s="1"/>
  <c r="BY21" i="6"/>
  <c r="M495" i="7" s="1"/>
  <c r="BY25" i="6"/>
  <c r="M605" i="7" s="1"/>
  <c r="BY29" i="6"/>
  <c r="BY33" i="6"/>
  <c r="M825" i="7" s="1"/>
  <c r="BY37" i="6"/>
  <c r="M935" i="7" s="1"/>
  <c r="BY41" i="6"/>
  <c r="M1045" i="7" s="1"/>
  <c r="BY45" i="6"/>
  <c r="M1155" i="7" s="1"/>
  <c r="BY34" i="6"/>
  <c r="M852" i="7" s="1"/>
  <c r="BW6" i="6"/>
  <c r="M81" i="7" s="1"/>
  <c r="BW10" i="6"/>
  <c r="M191" i="7" s="1"/>
  <c r="BW14" i="6"/>
  <c r="M301" i="7" s="1"/>
  <c r="BW22" i="6"/>
  <c r="M521" i="7" s="1"/>
  <c r="BW26" i="6"/>
  <c r="M631" i="7" s="1"/>
  <c r="BW34" i="6"/>
  <c r="M851" i="7" s="1"/>
  <c r="BW42" i="6"/>
  <c r="M1071" i="7" s="1"/>
  <c r="BW46" i="6"/>
  <c r="M1181" i="7" s="1"/>
  <c r="BW8" i="6"/>
  <c r="M136" i="7" s="1"/>
  <c r="BW12" i="6"/>
  <c r="M246" i="7" s="1"/>
  <c r="BW16" i="6"/>
  <c r="M356" i="7" s="1"/>
  <c r="BW20" i="6"/>
  <c r="M466" i="7" s="1"/>
  <c r="BW24" i="6"/>
  <c r="M576" i="7" s="1"/>
  <c r="BW28" i="6"/>
  <c r="M686" i="7" s="1"/>
  <c r="BW32" i="6"/>
  <c r="M796" i="7" s="1"/>
  <c r="BW36" i="6"/>
  <c r="M906" i="7" s="1"/>
  <c r="BW40" i="6"/>
  <c r="M1016" i="7" s="1"/>
  <c r="BW44" i="6"/>
  <c r="M1126" i="7" s="1"/>
  <c r="BW18" i="6"/>
  <c r="M411" i="7" s="1"/>
  <c r="BW30" i="6"/>
  <c r="M741" i="7" s="1"/>
  <c r="BW38" i="6"/>
  <c r="M961" i="7" s="1"/>
  <c r="BW11" i="6"/>
  <c r="M219" i="7" s="1"/>
  <c r="BW9" i="6"/>
  <c r="M164" i="7" s="1"/>
  <c r="BW13" i="6"/>
  <c r="M274" i="7" s="1"/>
  <c r="BW17" i="6"/>
  <c r="M384" i="7" s="1"/>
  <c r="BW21" i="6"/>
  <c r="M494" i="7" s="1"/>
  <c r="BW25" i="6"/>
  <c r="M604" i="7" s="1"/>
  <c r="BW29" i="6"/>
  <c r="M714" i="7" s="1"/>
  <c r="BW33" i="6"/>
  <c r="M824" i="7" s="1"/>
  <c r="BW37" i="6"/>
  <c r="M934" i="7" s="1"/>
  <c r="BW41" i="6"/>
  <c r="M1044" i="7" s="1"/>
  <c r="BW45" i="6"/>
  <c r="M1154" i="7" s="1"/>
  <c r="J1109" i="7"/>
  <c r="C42" i="8"/>
  <c r="J999" i="7"/>
  <c r="C38" i="8"/>
  <c r="C41" i="8"/>
  <c r="J1082" i="7"/>
  <c r="C44" i="8"/>
  <c r="J1164" i="7"/>
  <c r="C40" i="8"/>
  <c r="J1054" i="7"/>
  <c r="C43" i="8"/>
  <c r="J1137" i="7"/>
  <c r="C39" i="8"/>
  <c r="J1027" i="7"/>
  <c r="BC11" i="6"/>
  <c r="BC46" i="6"/>
  <c r="W47" i="4"/>
  <c r="BI7" i="6"/>
  <c r="BM5" i="6"/>
  <c r="BO7" i="6"/>
  <c r="BU7" i="6"/>
  <c r="C35" i="8"/>
  <c r="J917" i="7"/>
  <c r="J807" i="7"/>
  <c r="C31" i="8"/>
  <c r="C27" i="8"/>
  <c r="J697" i="7"/>
  <c r="C23" i="8"/>
  <c r="J587" i="7"/>
  <c r="J477" i="7"/>
  <c r="C19" i="8"/>
  <c r="J367" i="7"/>
  <c r="C15" i="8"/>
  <c r="C3" i="8"/>
  <c r="J37" i="7"/>
  <c r="G37" i="7" s="1"/>
  <c r="BG8" i="6"/>
  <c r="AO5" i="6"/>
  <c r="M37" i="7" s="1"/>
  <c r="BM9" i="6"/>
  <c r="BO12" i="6"/>
  <c r="BM13" i="6"/>
  <c r="BI15" i="6"/>
  <c r="BG16" i="6"/>
  <c r="BG20" i="6"/>
  <c r="BO20" i="6"/>
  <c r="BM21" i="6"/>
  <c r="BC22" i="6"/>
  <c r="AS23" i="6"/>
  <c r="BG24" i="6"/>
  <c r="BO24" i="6"/>
  <c r="BI27" i="6"/>
  <c r="BG28" i="6"/>
  <c r="BO28" i="6"/>
  <c r="BI31" i="6"/>
  <c r="BG32" i="6"/>
  <c r="BM33" i="6"/>
  <c r="BI35" i="6"/>
  <c r="BG36" i="6"/>
  <c r="BO36" i="6"/>
  <c r="BM37" i="6"/>
  <c r="BI39" i="6"/>
  <c r="BG40" i="6"/>
  <c r="BE41" i="6"/>
  <c r="BG44" i="6"/>
  <c r="J889" i="7"/>
  <c r="C34" i="8"/>
  <c r="J779" i="7"/>
  <c r="C30" i="8"/>
  <c r="C26" i="8"/>
  <c r="J669" i="7"/>
  <c r="J559" i="7"/>
  <c r="C22" i="8"/>
  <c r="J339" i="7"/>
  <c r="C14" i="8"/>
  <c r="C2" i="8"/>
  <c r="J9" i="7"/>
  <c r="G9" i="7" s="1"/>
  <c r="C37" i="8"/>
  <c r="J972" i="7"/>
  <c r="C33" i="8"/>
  <c r="J862" i="7"/>
  <c r="C29" i="8"/>
  <c r="J752" i="7"/>
  <c r="C25" i="8"/>
  <c r="J642" i="7"/>
  <c r="J532" i="7"/>
  <c r="C21" i="8"/>
  <c r="J422" i="7"/>
  <c r="C17" i="8"/>
  <c r="C13" i="8"/>
  <c r="J312" i="7"/>
  <c r="C9" i="8"/>
  <c r="J202" i="7"/>
  <c r="J92" i="7"/>
  <c r="G92" i="7" s="1"/>
  <c r="C5" i="8"/>
  <c r="BK4" i="6"/>
  <c r="AS46" i="6"/>
  <c r="BI5" i="6"/>
  <c r="BG6" i="6"/>
  <c r="BO6" i="6"/>
  <c r="BM7" i="6"/>
  <c r="BI9" i="6"/>
  <c r="BG10" i="6"/>
  <c r="BO10" i="6"/>
  <c r="BM11" i="6"/>
  <c r="BC12" i="6"/>
  <c r="AS13" i="6"/>
  <c r="BI13" i="6"/>
  <c r="BG14" i="6"/>
  <c r="BO14" i="6"/>
  <c r="BE15" i="6"/>
  <c r="BM15" i="6"/>
  <c r="BI17" i="6"/>
  <c r="BG18" i="6"/>
  <c r="BO18" i="6"/>
  <c r="BM19" i="6"/>
  <c r="BI21" i="6"/>
  <c r="BG22" i="6"/>
  <c r="BO22" i="6"/>
  <c r="BM23" i="6"/>
  <c r="BI25" i="6"/>
  <c r="BG26" i="6"/>
  <c r="BO26" i="6"/>
  <c r="BM27" i="6"/>
  <c r="BC28" i="6"/>
  <c r="BI29" i="6"/>
  <c r="BG30" i="6"/>
  <c r="BO30" i="6"/>
  <c r="BM31" i="6"/>
  <c r="BI33" i="6"/>
  <c r="BG34" i="6"/>
  <c r="BO34" i="6"/>
  <c r="BM35" i="6"/>
  <c r="BI37" i="6"/>
  <c r="BG38" i="6"/>
  <c r="BO38" i="6"/>
  <c r="BM39" i="6"/>
  <c r="BC40" i="6"/>
  <c r="BI41" i="6"/>
  <c r="BG42" i="6"/>
  <c r="BO42" i="6"/>
  <c r="BM43" i="6"/>
  <c r="AS45" i="6"/>
  <c r="BI45" i="6"/>
  <c r="BG46" i="6"/>
  <c r="BO46" i="6"/>
  <c r="C36" i="8"/>
  <c r="J944" i="7"/>
  <c r="C32" i="8"/>
  <c r="J834" i="7"/>
  <c r="C28" i="8"/>
  <c r="J724" i="7"/>
  <c r="C24" i="8"/>
  <c r="J614" i="7"/>
  <c r="C20" i="8"/>
  <c r="J504" i="7"/>
  <c r="C16" i="8"/>
  <c r="J394" i="7"/>
  <c r="C12" i="8"/>
  <c r="J284" i="7"/>
  <c r="C8" i="8"/>
  <c r="J174" i="7"/>
  <c r="C4" i="8"/>
  <c r="J64" i="7"/>
  <c r="G64" i="7" s="1"/>
  <c r="BM4" i="6"/>
  <c r="BK5" i="6"/>
  <c r="BI6" i="6"/>
  <c r="BG7" i="6"/>
  <c r="BM8" i="6"/>
  <c r="BK9" i="6"/>
  <c r="BI10" i="6"/>
  <c r="BG11" i="6"/>
  <c r="BM12" i="6"/>
  <c r="BK13" i="6"/>
  <c r="AS14" i="6"/>
  <c r="BI14" i="6"/>
  <c r="BG15" i="6"/>
  <c r="BM16" i="6"/>
  <c r="BC17" i="6"/>
  <c r="BK17" i="6"/>
  <c r="BI18" i="6"/>
  <c r="BG19" i="6"/>
  <c r="BM20" i="6"/>
  <c r="BK21" i="6"/>
  <c r="BI22" i="6"/>
  <c r="BG23" i="6"/>
  <c r="BM24" i="6"/>
  <c r="BK25" i="6"/>
  <c r="BI26" i="6"/>
  <c r="BG27" i="6"/>
  <c r="BE28" i="6"/>
  <c r="BM28" i="6"/>
  <c r="BK29" i="6"/>
  <c r="BI30" i="6"/>
  <c r="BG31" i="6"/>
  <c r="BM32" i="6"/>
  <c r="BK33" i="6"/>
  <c r="BI34" i="6"/>
  <c r="BG35" i="6"/>
  <c r="BM36" i="6"/>
  <c r="BK37" i="6"/>
  <c r="BI38" i="6"/>
  <c r="BG39" i="6"/>
  <c r="BE40" i="6"/>
  <c r="BM40" i="6"/>
  <c r="BK41" i="6"/>
  <c r="BI42" i="6"/>
  <c r="BG43" i="6"/>
  <c r="BM44" i="6"/>
  <c r="BK45" i="6"/>
  <c r="BI46" i="6"/>
  <c r="J257" i="7"/>
  <c r="C11" i="8"/>
  <c r="BO8" i="6"/>
  <c r="BI11" i="6"/>
  <c r="BG12" i="6"/>
  <c r="BC14" i="6"/>
  <c r="BO16" i="6"/>
  <c r="BM17" i="6"/>
  <c r="BI19" i="6"/>
  <c r="BI23" i="6"/>
  <c r="BM25" i="6"/>
  <c r="BM29" i="6"/>
  <c r="BO32" i="6"/>
  <c r="BA35" i="6"/>
  <c r="BO40" i="6"/>
  <c r="BM41" i="6"/>
  <c r="BI43" i="6"/>
  <c r="BO44" i="6"/>
  <c r="BM45" i="6"/>
  <c r="J449" i="7"/>
  <c r="C18" i="8"/>
  <c r="J229" i="7"/>
  <c r="G229" i="7" s="1"/>
  <c r="C10" i="8"/>
  <c r="J119" i="7"/>
  <c r="G119" i="7" s="1"/>
  <c r="C6" i="8"/>
  <c r="BA7" i="6"/>
  <c r="BI4" i="6"/>
  <c r="BG5" i="6"/>
  <c r="BO5" i="6"/>
  <c r="BE16" i="6"/>
  <c r="BM6" i="6"/>
  <c r="BK7" i="6"/>
  <c r="BI8" i="6"/>
  <c r="AY10" i="6"/>
  <c r="BG9" i="6"/>
  <c r="BO9" i="6"/>
  <c r="BM10" i="6"/>
  <c r="BK11" i="6"/>
  <c r="BI12" i="6"/>
  <c r="BG13" i="6"/>
  <c r="BO13" i="6"/>
  <c r="BE14" i="6"/>
  <c r="BM14" i="6"/>
  <c r="BK15" i="6"/>
  <c r="BI16" i="6"/>
  <c r="BG17" i="6"/>
  <c r="BO17" i="6"/>
  <c r="BM18" i="6"/>
  <c r="BK19" i="6"/>
  <c r="BI20" i="6"/>
  <c r="BG21" i="6"/>
  <c r="BO21" i="6"/>
  <c r="BE22" i="6"/>
  <c r="BM22" i="6"/>
  <c r="BK23" i="6"/>
  <c r="BI24" i="6"/>
  <c r="BG25" i="6"/>
  <c r="BO25" i="6"/>
  <c r="BM26" i="6"/>
  <c r="BK27" i="6"/>
  <c r="BI28" i="6"/>
  <c r="BG29" i="6"/>
  <c r="BO29" i="6"/>
  <c r="BM30" i="6"/>
  <c r="BK31" i="6"/>
  <c r="BI32" i="6"/>
  <c r="BG33" i="6"/>
  <c r="BO33" i="6"/>
  <c r="BM34" i="6"/>
  <c r="BC35" i="6"/>
  <c r="BK35" i="6"/>
  <c r="BI36" i="6"/>
  <c r="BG37" i="6"/>
  <c r="BO37" i="6"/>
  <c r="BM38" i="6"/>
  <c r="BK39" i="6"/>
  <c r="BI40" i="6"/>
  <c r="BG41" i="6"/>
  <c r="BO41" i="6"/>
  <c r="BE42" i="6"/>
  <c r="BM42" i="6"/>
  <c r="BC43" i="6"/>
  <c r="BK43" i="6"/>
  <c r="BI44" i="6"/>
  <c r="BG45" i="6"/>
  <c r="BO45" i="6"/>
  <c r="BE46" i="6"/>
  <c r="BM46" i="6"/>
  <c r="C907" i="7"/>
  <c r="C770" i="7"/>
  <c r="C660" i="7"/>
  <c r="C632" i="7"/>
  <c r="C467" i="7"/>
  <c r="C412" i="7"/>
  <c r="C220" i="7"/>
  <c r="C165" i="7"/>
  <c r="C1155" i="7"/>
  <c r="C1127" i="7"/>
  <c r="C1100" i="7"/>
  <c r="C605" i="7"/>
  <c r="C577" i="7"/>
  <c r="C522" i="7"/>
  <c r="C385" i="7"/>
  <c r="C1182" i="7"/>
  <c r="C880" i="7"/>
  <c r="C852" i="7"/>
  <c r="C825" i="7"/>
  <c r="C687" i="7"/>
  <c r="C550" i="7"/>
  <c r="C440" i="7"/>
  <c r="C275" i="7"/>
  <c r="C137" i="7"/>
  <c r="C1072" i="7"/>
  <c r="C1045" i="7"/>
  <c r="C1017" i="7"/>
  <c r="C797" i="7"/>
  <c r="C357" i="7"/>
  <c r="C330" i="7"/>
  <c r="C110" i="7"/>
  <c r="C82" i="7"/>
  <c r="C55" i="7"/>
  <c r="C990" i="7"/>
  <c r="C962" i="7"/>
  <c r="C935" i="7"/>
  <c r="C302" i="7"/>
  <c r="C247" i="7"/>
  <c r="C192" i="7"/>
  <c r="C742" i="7"/>
  <c r="C715" i="7"/>
  <c r="C495" i="7"/>
  <c r="C27" i="7"/>
  <c r="BY5" i="6"/>
  <c r="M55" i="7" s="1"/>
  <c r="BY44" i="6"/>
  <c r="M1127" i="7" s="1"/>
  <c r="BY40" i="6"/>
  <c r="M1017" i="7" s="1"/>
  <c r="BY36" i="6"/>
  <c r="M907" i="7" s="1"/>
  <c r="BY32" i="6"/>
  <c r="M797" i="7" s="1"/>
  <c r="BY28" i="6"/>
  <c r="M687" i="7" s="1"/>
  <c r="BY24" i="6"/>
  <c r="M577" i="7" s="1"/>
  <c r="BY20" i="6"/>
  <c r="M467" i="7" s="1"/>
  <c r="BY16" i="6"/>
  <c r="M357" i="7" s="1"/>
  <c r="BY12" i="6"/>
  <c r="M247" i="7" s="1"/>
  <c r="BY8" i="6"/>
  <c r="M137" i="7" s="1"/>
  <c r="U2" i="8"/>
  <c r="J27" i="7"/>
  <c r="BW4" i="6"/>
  <c r="BW39" i="6"/>
  <c r="M989" i="7" s="1"/>
  <c r="BW31" i="6"/>
  <c r="M769" i="7" s="1"/>
  <c r="BW23" i="6"/>
  <c r="M549" i="7" s="1"/>
  <c r="BW7" i="6"/>
  <c r="M109" i="7" s="1"/>
  <c r="BW5" i="6"/>
  <c r="M54" i="7" s="1"/>
  <c r="C1181" i="7"/>
  <c r="C1154" i="7"/>
  <c r="C934" i="7"/>
  <c r="C851" i="7"/>
  <c r="C769" i="7"/>
  <c r="C741" i="7"/>
  <c r="C659" i="7"/>
  <c r="C494" i="7"/>
  <c r="C384" i="7"/>
  <c r="C356" i="7"/>
  <c r="C246" i="7"/>
  <c r="C164" i="7"/>
  <c r="C136" i="7"/>
  <c r="C54" i="7"/>
  <c r="C1099" i="7"/>
  <c r="C1071" i="7"/>
  <c r="C1016" i="7"/>
  <c r="C989" i="7"/>
  <c r="C906" i="7"/>
  <c r="C879" i="7"/>
  <c r="C549" i="7"/>
  <c r="C439" i="7"/>
  <c r="C301" i="7"/>
  <c r="C219" i="7"/>
  <c r="C109" i="7"/>
  <c r="C604" i="7"/>
  <c r="C796" i="7"/>
  <c r="C576" i="7"/>
  <c r="C329" i="7"/>
  <c r="C824" i="7"/>
  <c r="C686" i="7"/>
  <c r="C631" i="7"/>
  <c r="C521" i="7"/>
  <c r="C466" i="7"/>
  <c r="C191" i="7"/>
  <c r="C81" i="7"/>
  <c r="C1126" i="7"/>
  <c r="C1044" i="7"/>
  <c r="C961" i="7"/>
  <c r="C714" i="7"/>
  <c r="C411" i="7"/>
  <c r="C274" i="7"/>
  <c r="C26" i="7"/>
  <c r="BW43" i="6"/>
  <c r="M1099" i="7" s="1"/>
  <c r="BW35" i="6"/>
  <c r="M879" i="7" s="1"/>
  <c r="BW27" i="6"/>
  <c r="M659" i="7" s="1"/>
  <c r="BW19" i="6"/>
  <c r="M439" i="7" s="1"/>
  <c r="BW15" i="6"/>
  <c r="M329" i="7" s="1"/>
  <c r="T2" i="8"/>
  <c r="J26" i="7"/>
  <c r="S43" i="8"/>
  <c r="J1153" i="7"/>
  <c r="S35" i="8"/>
  <c r="J933" i="7"/>
  <c r="S31" i="8"/>
  <c r="J823" i="7"/>
  <c r="S27" i="8"/>
  <c r="J713" i="7"/>
  <c r="S19" i="8"/>
  <c r="J493" i="7"/>
  <c r="S15" i="8"/>
  <c r="J383" i="7"/>
  <c r="S11" i="8"/>
  <c r="J273" i="7"/>
  <c r="S3" i="8"/>
  <c r="J53" i="7"/>
  <c r="S42" i="8"/>
  <c r="J1125" i="7"/>
  <c r="S34" i="8"/>
  <c r="J905" i="7"/>
  <c r="S26" i="8"/>
  <c r="J685" i="7"/>
  <c r="S22" i="8"/>
  <c r="J575" i="7"/>
  <c r="S18" i="8"/>
  <c r="J465" i="7"/>
  <c r="J355" i="7"/>
  <c r="S14" i="8"/>
  <c r="S6" i="8"/>
  <c r="J135" i="7"/>
  <c r="J1098" i="7"/>
  <c r="S41" i="8"/>
  <c r="J988" i="7"/>
  <c r="S37" i="8"/>
  <c r="J878" i="7"/>
  <c r="S33" i="8"/>
  <c r="J768" i="7"/>
  <c r="S29" i="8"/>
  <c r="S25" i="8"/>
  <c r="J658" i="7"/>
  <c r="J548" i="7"/>
  <c r="S21" i="8"/>
  <c r="J438" i="7"/>
  <c r="S17" i="8"/>
  <c r="J328" i="7"/>
  <c r="S13" i="8"/>
  <c r="S9" i="8"/>
  <c r="J218" i="7"/>
  <c r="S5" i="8"/>
  <c r="J108" i="7"/>
  <c r="S39" i="8"/>
  <c r="J1043" i="7"/>
  <c r="S23" i="8"/>
  <c r="J603" i="7"/>
  <c r="S7" i="8"/>
  <c r="J163" i="7"/>
  <c r="S38" i="8"/>
  <c r="J1015" i="7"/>
  <c r="S30" i="8"/>
  <c r="J795" i="7"/>
  <c r="S10" i="8"/>
  <c r="J245" i="7"/>
  <c r="J1180" i="7"/>
  <c r="S44" i="8"/>
  <c r="J1070" i="7"/>
  <c r="S40" i="8"/>
  <c r="S36" i="8"/>
  <c r="J960" i="7"/>
  <c r="S32" i="8"/>
  <c r="J850" i="7"/>
  <c r="J740" i="7"/>
  <c r="S28" i="8"/>
  <c r="J630" i="7"/>
  <c r="S24" i="8"/>
  <c r="S20" i="8"/>
  <c r="J520" i="7"/>
  <c r="J410" i="7"/>
  <c r="S16" i="8"/>
  <c r="J300" i="7"/>
  <c r="S12" i="8"/>
  <c r="S8" i="8"/>
  <c r="J190" i="7"/>
  <c r="S4" i="8"/>
  <c r="J80" i="7"/>
  <c r="R44" i="8"/>
  <c r="J1179" i="7"/>
  <c r="R36" i="8"/>
  <c r="J959" i="7"/>
  <c r="R32" i="8"/>
  <c r="J849" i="7"/>
  <c r="R24" i="8"/>
  <c r="J629" i="7"/>
  <c r="R16" i="8"/>
  <c r="J409" i="7"/>
  <c r="R8" i="8"/>
  <c r="J189" i="7"/>
  <c r="R43" i="8"/>
  <c r="J1152" i="7"/>
  <c r="R35" i="8"/>
  <c r="J932" i="7"/>
  <c r="R27" i="8"/>
  <c r="J712" i="7"/>
  <c r="R19" i="8"/>
  <c r="J492" i="7"/>
  <c r="R11" i="8"/>
  <c r="J272" i="7"/>
  <c r="R3" i="8"/>
  <c r="J52" i="7"/>
  <c r="R42" i="8"/>
  <c r="J1124" i="7"/>
  <c r="R38" i="8"/>
  <c r="J1014" i="7"/>
  <c r="R34" i="8"/>
  <c r="J904" i="7"/>
  <c r="R30" i="8"/>
  <c r="J794" i="7"/>
  <c r="R26" i="8"/>
  <c r="J684" i="7"/>
  <c r="R22" i="8"/>
  <c r="J574" i="7"/>
  <c r="R18" i="8"/>
  <c r="J464" i="7"/>
  <c r="R14" i="8"/>
  <c r="J354" i="7"/>
  <c r="R10" i="8"/>
  <c r="J244" i="7"/>
  <c r="R6" i="8"/>
  <c r="J134" i="7"/>
  <c r="R40" i="8"/>
  <c r="J1069" i="7"/>
  <c r="R28" i="8"/>
  <c r="J739" i="7"/>
  <c r="R20" i="8"/>
  <c r="J519" i="7"/>
  <c r="R12" i="8"/>
  <c r="J299" i="7"/>
  <c r="R4" i="8"/>
  <c r="J79" i="7"/>
  <c r="R39" i="8"/>
  <c r="J1042" i="7"/>
  <c r="R31" i="8"/>
  <c r="J822" i="7"/>
  <c r="R23" i="8"/>
  <c r="J602" i="7"/>
  <c r="R15" i="8"/>
  <c r="J382" i="7"/>
  <c r="R7" i="8"/>
  <c r="J162" i="7"/>
  <c r="R41" i="8"/>
  <c r="J1097" i="7"/>
  <c r="R37" i="8"/>
  <c r="J987" i="7"/>
  <c r="R33" i="8"/>
  <c r="J877" i="7"/>
  <c r="R29" i="8"/>
  <c r="J767" i="7"/>
  <c r="R25" i="8"/>
  <c r="J657" i="7"/>
  <c r="R21" i="8"/>
  <c r="J547" i="7"/>
  <c r="R17" i="8"/>
  <c r="J437" i="7"/>
  <c r="R13" i="8"/>
  <c r="J327" i="7"/>
  <c r="R9" i="8"/>
  <c r="J217" i="7"/>
  <c r="R5" i="8"/>
  <c r="J107" i="7"/>
  <c r="BS10" i="6"/>
  <c r="J1096" i="7"/>
  <c r="Q41" i="8"/>
  <c r="J986" i="7"/>
  <c r="Q37" i="8"/>
  <c r="Q33" i="8"/>
  <c r="J876" i="7"/>
  <c r="J766" i="7"/>
  <c r="Q29" i="8"/>
  <c r="Q25" i="8"/>
  <c r="J656" i="7"/>
  <c r="Q21" i="8"/>
  <c r="J546" i="7"/>
  <c r="Q17" i="8"/>
  <c r="J436" i="7"/>
  <c r="Q13" i="8"/>
  <c r="J326" i="7"/>
  <c r="Q9" i="8"/>
  <c r="J216" i="7"/>
  <c r="Q5" i="8"/>
  <c r="J106" i="7"/>
  <c r="J1178" i="7"/>
  <c r="Q44" i="8"/>
  <c r="Q40" i="8"/>
  <c r="J1068" i="7"/>
  <c r="Q36" i="8"/>
  <c r="J958" i="7"/>
  <c r="Q32" i="8"/>
  <c r="J848" i="7"/>
  <c r="J738" i="7"/>
  <c r="Q28" i="8"/>
  <c r="Q24" i="8"/>
  <c r="J628" i="7"/>
  <c r="Q20" i="8"/>
  <c r="J518" i="7"/>
  <c r="Q16" i="8"/>
  <c r="J408" i="7"/>
  <c r="Q12" i="8"/>
  <c r="J298" i="7"/>
  <c r="Q8" i="8"/>
  <c r="J188" i="7"/>
  <c r="Q4" i="8"/>
  <c r="J78" i="7"/>
  <c r="Q43" i="8"/>
  <c r="J1151" i="7"/>
  <c r="Q39" i="8"/>
  <c r="J1041" i="7"/>
  <c r="Q35" i="8"/>
  <c r="J931" i="7"/>
  <c r="Q31" i="8"/>
  <c r="J821" i="7"/>
  <c r="Q27" i="8"/>
  <c r="J711" i="7"/>
  <c r="Q23" i="8"/>
  <c r="J601" i="7"/>
  <c r="Q19" i="8"/>
  <c r="J491" i="7"/>
  <c r="Q15" i="8"/>
  <c r="J381" i="7"/>
  <c r="Q11" i="8"/>
  <c r="J271" i="7"/>
  <c r="Q7" i="8"/>
  <c r="J161" i="7"/>
  <c r="Q3" i="8"/>
  <c r="J51" i="7"/>
  <c r="BQ7" i="6"/>
  <c r="J1123" i="7"/>
  <c r="Q42" i="8"/>
  <c r="J1013" i="7"/>
  <c r="Q38" i="8"/>
  <c r="J903" i="7"/>
  <c r="Q34" i="8"/>
  <c r="J793" i="7"/>
  <c r="Q30" i="8"/>
  <c r="J683" i="7"/>
  <c r="Q26" i="8"/>
  <c r="J573" i="7"/>
  <c r="Q22" i="8"/>
  <c r="J463" i="7"/>
  <c r="Q18" i="8"/>
  <c r="Q14" i="8"/>
  <c r="J353" i="7"/>
  <c r="J243" i="7"/>
  <c r="Q10" i="8"/>
  <c r="Q6" i="8"/>
  <c r="J133" i="7"/>
  <c r="AE47" i="4"/>
  <c r="AE48" i="4" s="1"/>
  <c r="Q45" i="8" s="1"/>
  <c r="P37" i="8"/>
  <c r="J985" i="7"/>
  <c r="P29" i="8"/>
  <c r="J765" i="7"/>
  <c r="P25" i="8"/>
  <c r="J655" i="7"/>
  <c r="P17" i="8"/>
  <c r="J435" i="7"/>
  <c r="P5" i="8"/>
  <c r="J105" i="7"/>
  <c r="BO4" i="6"/>
  <c r="BO39" i="6"/>
  <c r="BO35" i="6"/>
  <c r="BO27" i="6"/>
  <c r="BO19" i="6"/>
  <c r="BO11" i="6"/>
  <c r="J1067" i="7"/>
  <c r="P40" i="8"/>
  <c r="P32" i="8"/>
  <c r="J847" i="7"/>
  <c r="J737" i="7"/>
  <c r="P28" i="8"/>
  <c r="P16" i="8"/>
  <c r="J407" i="7"/>
  <c r="P8" i="8"/>
  <c r="J187" i="7"/>
  <c r="J1122" i="7"/>
  <c r="P42" i="8"/>
  <c r="J1012" i="7"/>
  <c r="P38" i="8"/>
  <c r="P34" i="8"/>
  <c r="J902" i="7"/>
  <c r="P30" i="8"/>
  <c r="J792" i="7"/>
  <c r="J682" i="7"/>
  <c r="P26" i="8"/>
  <c r="P22" i="8"/>
  <c r="J572" i="7"/>
  <c r="P18" i="8"/>
  <c r="J462" i="7"/>
  <c r="P14" i="8"/>
  <c r="J352" i="7"/>
  <c r="P10" i="8"/>
  <c r="J242" i="7"/>
  <c r="J132" i="7"/>
  <c r="P6" i="8"/>
  <c r="C1150" i="7"/>
  <c r="C1122" i="7"/>
  <c r="C1095" i="7"/>
  <c r="C985" i="7"/>
  <c r="C847" i="7"/>
  <c r="C765" i="7"/>
  <c r="C682" i="7"/>
  <c r="C627" i="7"/>
  <c r="C600" i="7"/>
  <c r="C572" i="7"/>
  <c r="C407" i="7"/>
  <c r="C325" i="7"/>
  <c r="C215" i="7"/>
  <c r="C187" i="7"/>
  <c r="C160" i="7"/>
  <c r="C1177" i="7"/>
  <c r="C1067" i="7"/>
  <c r="C1012" i="7"/>
  <c r="C902" i="7"/>
  <c r="C875" i="7"/>
  <c r="C710" i="7"/>
  <c r="C545" i="7"/>
  <c r="C517" i="7"/>
  <c r="C435" i="7"/>
  <c r="C242" i="7"/>
  <c r="C105" i="7"/>
  <c r="C50" i="7"/>
  <c r="C957" i="7"/>
  <c r="C792" i="7"/>
  <c r="C490" i="7"/>
  <c r="C462" i="7"/>
  <c r="C380" i="7"/>
  <c r="C270" i="7"/>
  <c r="C820" i="7"/>
  <c r="C297" i="7"/>
  <c r="C1040" i="7"/>
  <c r="C737" i="7"/>
  <c r="C655" i="7"/>
  <c r="C132" i="7"/>
  <c r="C930" i="7"/>
  <c r="C352" i="7"/>
  <c r="C77" i="7"/>
  <c r="C22" i="7"/>
  <c r="P41" i="8"/>
  <c r="J1095" i="7"/>
  <c r="P33" i="8"/>
  <c r="J875" i="7"/>
  <c r="P21" i="8"/>
  <c r="J545" i="7"/>
  <c r="P13" i="8"/>
  <c r="J325" i="7"/>
  <c r="P9" i="8"/>
  <c r="J215" i="7"/>
  <c r="BO43" i="6"/>
  <c r="BO31" i="6"/>
  <c r="BO23" i="6"/>
  <c r="BO15" i="6"/>
  <c r="P2" i="8"/>
  <c r="J22" i="7"/>
  <c r="J1177" i="7"/>
  <c r="P44" i="8"/>
  <c r="P36" i="8"/>
  <c r="J957" i="7"/>
  <c r="P24" i="8"/>
  <c r="J627" i="7"/>
  <c r="P20" i="8"/>
  <c r="J517" i="7"/>
  <c r="J297" i="7"/>
  <c r="P12" i="8"/>
  <c r="P4" i="8"/>
  <c r="J77" i="7"/>
  <c r="AC47" i="4"/>
  <c r="P43" i="8"/>
  <c r="J1150" i="7"/>
  <c r="P39" i="8"/>
  <c r="J1040" i="7"/>
  <c r="P35" i="8"/>
  <c r="J930" i="7"/>
  <c r="P31" i="8"/>
  <c r="J820" i="7"/>
  <c r="P27" i="8"/>
  <c r="J710" i="7"/>
  <c r="P23" i="8"/>
  <c r="J600" i="7"/>
  <c r="P19" i="8"/>
  <c r="J490" i="7"/>
  <c r="P15" i="8"/>
  <c r="J380" i="7"/>
  <c r="P11" i="8"/>
  <c r="J270" i="7"/>
  <c r="P7" i="8"/>
  <c r="J160" i="7"/>
  <c r="P3" i="8"/>
  <c r="J50" i="7"/>
  <c r="J1149" i="7"/>
  <c r="O43" i="8"/>
  <c r="O39" i="8"/>
  <c r="J1039" i="7"/>
  <c r="J929" i="7"/>
  <c r="O35" i="8"/>
  <c r="O31" i="8"/>
  <c r="J819" i="7"/>
  <c r="O27" i="8"/>
  <c r="J709" i="7"/>
  <c r="J599" i="7"/>
  <c r="O23" i="8"/>
  <c r="O19" i="8"/>
  <c r="J489" i="7"/>
  <c r="J379" i="7"/>
  <c r="O15" i="8"/>
  <c r="J269" i="7"/>
  <c r="O11" i="8"/>
  <c r="O7" i="8"/>
  <c r="J159" i="7"/>
  <c r="J49" i="7"/>
  <c r="O3" i="8"/>
  <c r="J1121" i="7"/>
  <c r="O42" i="8"/>
  <c r="O38" i="8"/>
  <c r="J1011" i="7"/>
  <c r="J901" i="7"/>
  <c r="O34" i="8"/>
  <c r="J791" i="7"/>
  <c r="O30" i="8"/>
  <c r="J681" i="7"/>
  <c r="O26" i="8"/>
  <c r="O22" i="8"/>
  <c r="J571" i="7"/>
  <c r="J461" i="7"/>
  <c r="O18" i="8"/>
  <c r="O14" i="8"/>
  <c r="J351" i="7"/>
  <c r="J241" i="7"/>
  <c r="O10" i="8"/>
  <c r="O6" i="8"/>
  <c r="J131" i="7"/>
  <c r="C1149" i="7"/>
  <c r="C1066" i="7"/>
  <c r="C956" i="7"/>
  <c r="C626" i="7"/>
  <c r="C571" i="7"/>
  <c r="C434" i="7"/>
  <c r="C351" i="7"/>
  <c r="C324" i="7"/>
  <c r="C296" i="7"/>
  <c r="C131" i="7"/>
  <c r="C76" i="7"/>
  <c r="C49" i="7"/>
  <c r="C1121" i="7"/>
  <c r="C874" i="7"/>
  <c r="C846" i="7"/>
  <c r="C819" i="7"/>
  <c r="C764" i="7"/>
  <c r="C736" i="7"/>
  <c r="C709" i="7"/>
  <c r="C544" i="7"/>
  <c r="C489" i="7"/>
  <c r="C379" i="7"/>
  <c r="C214" i="7"/>
  <c r="C1094" i="7"/>
  <c r="C1039" i="7"/>
  <c r="C1011" i="7"/>
  <c r="C984" i="7"/>
  <c r="C791" i="7"/>
  <c r="C461" i="7"/>
  <c r="C406" i="7"/>
  <c r="C241" i="7"/>
  <c r="C159" i="7"/>
  <c r="C901" i="7"/>
  <c r="C599" i="7"/>
  <c r="C516" i="7"/>
  <c r="C269" i="7"/>
  <c r="C1176" i="7"/>
  <c r="C929" i="7"/>
  <c r="C681" i="7"/>
  <c r="C654" i="7"/>
  <c r="C186" i="7"/>
  <c r="C104" i="7"/>
  <c r="C21" i="7"/>
  <c r="AA47" i="4"/>
  <c r="AA48" i="4" s="1"/>
  <c r="O45" i="8" s="1"/>
  <c r="O41" i="8"/>
  <c r="J1094" i="7"/>
  <c r="O37" i="8"/>
  <c r="J984" i="7"/>
  <c r="O33" i="8"/>
  <c r="J874" i="7"/>
  <c r="O29" i="8"/>
  <c r="J764" i="7"/>
  <c r="O25" i="8"/>
  <c r="J654" i="7"/>
  <c r="O21" i="8"/>
  <c r="J544" i="7"/>
  <c r="O17" i="8"/>
  <c r="J434" i="7"/>
  <c r="O13" i="8"/>
  <c r="J324" i="7"/>
  <c r="O9" i="8"/>
  <c r="J214" i="7"/>
  <c r="O5" i="8"/>
  <c r="J104" i="7"/>
  <c r="O2" i="8"/>
  <c r="J21" i="7"/>
  <c r="J1176" i="7"/>
  <c r="O44" i="8"/>
  <c r="O40" i="8"/>
  <c r="J1066" i="7"/>
  <c r="O36" i="8"/>
  <c r="J956" i="7"/>
  <c r="J846" i="7"/>
  <c r="O32" i="8"/>
  <c r="O28" i="8"/>
  <c r="J736" i="7"/>
  <c r="O24" i="8"/>
  <c r="J626" i="7"/>
  <c r="O20" i="8"/>
  <c r="J516" i="7"/>
  <c r="O16" i="8"/>
  <c r="J406" i="7"/>
  <c r="O12" i="8"/>
  <c r="J296" i="7"/>
  <c r="O8" i="8"/>
  <c r="J186" i="7"/>
  <c r="O4" i="8"/>
  <c r="J76" i="7"/>
  <c r="N44" i="8"/>
  <c r="J1175" i="7"/>
  <c r="N28" i="8"/>
  <c r="J735" i="7"/>
  <c r="N12" i="8"/>
  <c r="J295" i="7"/>
  <c r="BK44" i="6"/>
  <c r="BK40" i="6"/>
  <c r="BK36" i="6"/>
  <c r="BK32" i="6"/>
  <c r="BK28" i="6"/>
  <c r="BK24" i="6"/>
  <c r="BK20" i="6"/>
  <c r="BK16" i="6"/>
  <c r="BK12" i="6"/>
  <c r="BK8" i="6"/>
  <c r="Y47" i="4"/>
  <c r="N43" i="8"/>
  <c r="J1148" i="7"/>
  <c r="N39" i="8"/>
  <c r="J1038" i="7"/>
  <c r="N35" i="8"/>
  <c r="J928" i="7"/>
  <c r="N31" i="8"/>
  <c r="J818" i="7"/>
  <c r="N27" i="8"/>
  <c r="J708" i="7"/>
  <c r="N23" i="8"/>
  <c r="J598" i="7"/>
  <c r="N19" i="8"/>
  <c r="J488" i="7"/>
  <c r="N15" i="8"/>
  <c r="J378" i="7"/>
  <c r="N11" i="8"/>
  <c r="J268" i="7"/>
  <c r="N7" i="8"/>
  <c r="J158" i="7"/>
  <c r="N3" i="8"/>
  <c r="J48" i="7"/>
  <c r="N2" i="8"/>
  <c r="J20" i="7"/>
  <c r="N40" i="8"/>
  <c r="J1065" i="7"/>
  <c r="N36" i="8"/>
  <c r="J955" i="7"/>
  <c r="N32" i="8"/>
  <c r="J845" i="7"/>
  <c r="N24" i="8"/>
  <c r="J625" i="7"/>
  <c r="N20" i="8"/>
  <c r="J515" i="7"/>
  <c r="N16" i="8"/>
  <c r="J405" i="7"/>
  <c r="N8" i="8"/>
  <c r="J185" i="7"/>
  <c r="N4" i="8"/>
  <c r="J75" i="7"/>
  <c r="N42" i="8"/>
  <c r="J1120" i="7"/>
  <c r="N38" i="8"/>
  <c r="J1010" i="7"/>
  <c r="N34" i="8"/>
  <c r="J900" i="7"/>
  <c r="N30" i="8"/>
  <c r="J790" i="7"/>
  <c r="N26" i="8"/>
  <c r="J680" i="7"/>
  <c r="N22" i="8"/>
  <c r="J570" i="7"/>
  <c r="N18" i="8"/>
  <c r="J460" i="7"/>
  <c r="N14" i="8"/>
  <c r="J350" i="7"/>
  <c r="N10" i="8"/>
  <c r="J240" i="7"/>
  <c r="N6" i="8"/>
  <c r="J130" i="7"/>
  <c r="C1065" i="7"/>
  <c r="C983" i="7"/>
  <c r="C845" i="7"/>
  <c r="C1175" i="7"/>
  <c r="C1148" i="7"/>
  <c r="C1120" i="7"/>
  <c r="C1093" i="7"/>
  <c r="C873" i="7"/>
  <c r="C763" i="7"/>
  <c r="C653" i="7"/>
  <c r="C625" i="7"/>
  <c r="C570" i="7"/>
  <c r="C543" i="7"/>
  <c r="C488" i="7"/>
  <c r="C460" i="7"/>
  <c r="C350" i="7"/>
  <c r="C295" i="7"/>
  <c r="C268" i="7"/>
  <c r="C240" i="7"/>
  <c r="C213" i="7"/>
  <c r="C185" i="7"/>
  <c r="C158" i="7"/>
  <c r="C130" i="7"/>
  <c r="C1038" i="7"/>
  <c r="C818" i="7"/>
  <c r="C790" i="7"/>
  <c r="C735" i="7"/>
  <c r="C680" i="7"/>
  <c r="C515" i="7"/>
  <c r="C378" i="7"/>
  <c r="C323" i="7"/>
  <c r="C955" i="7"/>
  <c r="C900" i="7"/>
  <c r="C433" i="7"/>
  <c r="C405" i="7"/>
  <c r="C103" i="7"/>
  <c r="C48" i="7"/>
  <c r="C1010" i="7"/>
  <c r="C928" i="7"/>
  <c r="C708" i="7"/>
  <c r="C598" i="7"/>
  <c r="C75" i="7"/>
  <c r="C20" i="7"/>
  <c r="BK46" i="6"/>
  <c r="BK42" i="6"/>
  <c r="BK38" i="6"/>
  <c r="BK34" i="6"/>
  <c r="BK30" i="6"/>
  <c r="BK26" i="6"/>
  <c r="BK22" i="6"/>
  <c r="BK18" i="6"/>
  <c r="BK14" i="6"/>
  <c r="BK10" i="6"/>
  <c r="BK6" i="6"/>
  <c r="N41" i="8"/>
  <c r="J1093" i="7"/>
  <c r="N37" i="8"/>
  <c r="J983" i="7"/>
  <c r="N33" i="8"/>
  <c r="J873" i="7"/>
  <c r="N29" i="8"/>
  <c r="J763" i="7"/>
  <c r="N25" i="8"/>
  <c r="J653" i="7"/>
  <c r="N21" i="8"/>
  <c r="J543" i="7"/>
  <c r="N17" i="8"/>
  <c r="J433" i="7"/>
  <c r="N13" i="8"/>
  <c r="J323" i="7"/>
  <c r="N9" i="8"/>
  <c r="J213" i="7"/>
  <c r="N5" i="8"/>
  <c r="J103" i="7"/>
  <c r="M2" i="8"/>
  <c r="J19" i="7"/>
  <c r="M44" i="8"/>
  <c r="J1174" i="7"/>
  <c r="M40" i="8"/>
  <c r="J1064" i="7"/>
  <c r="M36" i="8"/>
  <c r="J954" i="7"/>
  <c r="M32" i="8"/>
  <c r="J844" i="7"/>
  <c r="M28" i="8"/>
  <c r="J734" i="7"/>
  <c r="J624" i="7"/>
  <c r="M24" i="8"/>
  <c r="M20" i="8"/>
  <c r="J514" i="7"/>
  <c r="M16" i="8"/>
  <c r="J404" i="7"/>
  <c r="M12" i="8"/>
  <c r="J294" i="7"/>
  <c r="M8" i="8"/>
  <c r="J184" i="7"/>
  <c r="M4" i="8"/>
  <c r="J74" i="7"/>
  <c r="J1092" i="7"/>
  <c r="M41" i="8"/>
  <c r="M37" i="8"/>
  <c r="J982" i="7"/>
  <c r="M33" i="8"/>
  <c r="J872" i="7"/>
  <c r="J762" i="7"/>
  <c r="M29" i="8"/>
  <c r="M25" i="8"/>
  <c r="J652" i="7"/>
  <c r="M21" i="8"/>
  <c r="J542" i="7"/>
  <c r="M17" i="8"/>
  <c r="J432" i="7"/>
  <c r="M13" i="8"/>
  <c r="J322" i="7"/>
  <c r="M9" i="8"/>
  <c r="J212" i="7"/>
  <c r="M5" i="8"/>
  <c r="J102" i="7"/>
  <c r="M43" i="8"/>
  <c r="J1147" i="7"/>
  <c r="M39" i="8"/>
  <c r="J1037" i="7"/>
  <c r="M35" i="8"/>
  <c r="J927" i="7"/>
  <c r="M31" i="8"/>
  <c r="J817" i="7"/>
  <c r="M27" i="8"/>
  <c r="J707" i="7"/>
  <c r="M23" i="8"/>
  <c r="J597" i="7"/>
  <c r="M19" i="8"/>
  <c r="J487" i="7"/>
  <c r="M15" i="8"/>
  <c r="J377" i="7"/>
  <c r="M11" i="8"/>
  <c r="J267" i="7"/>
  <c r="M7" i="8"/>
  <c r="J157" i="7"/>
  <c r="M3" i="8"/>
  <c r="J47" i="7"/>
  <c r="J1119" i="7"/>
  <c r="M42" i="8"/>
  <c r="M38" i="8"/>
  <c r="J1009" i="7"/>
  <c r="M34" i="8"/>
  <c r="J899" i="7"/>
  <c r="J789" i="7"/>
  <c r="M30" i="8"/>
  <c r="J679" i="7"/>
  <c r="M26" i="8"/>
  <c r="J569" i="7"/>
  <c r="M22" i="8"/>
  <c r="J459" i="7"/>
  <c r="M18" i="8"/>
  <c r="M14" i="8"/>
  <c r="J349" i="7"/>
  <c r="J239" i="7"/>
  <c r="M10" i="8"/>
  <c r="M6" i="8"/>
  <c r="J129" i="7"/>
  <c r="C1037" i="7"/>
  <c r="C954" i="7"/>
  <c r="C899" i="7"/>
  <c r="C844" i="7"/>
  <c r="C789" i="7"/>
  <c r="C762" i="7"/>
  <c r="C707" i="7"/>
  <c r="C404" i="7"/>
  <c r="C239" i="7"/>
  <c r="C157" i="7"/>
  <c r="C47" i="7"/>
  <c r="C1064" i="7"/>
  <c r="C1009" i="7"/>
  <c r="C982" i="7"/>
  <c r="C872" i="7"/>
  <c r="C817" i="7"/>
  <c r="C734" i="7"/>
  <c r="C597" i="7"/>
  <c r="C569" i="7"/>
  <c r="C459" i="7"/>
  <c r="C294" i="7"/>
  <c r="C129" i="7"/>
  <c r="C102" i="7"/>
  <c r="C74" i="7"/>
  <c r="C1119" i="7"/>
  <c r="C322" i="7"/>
  <c r="C542" i="7"/>
  <c r="C267" i="7"/>
  <c r="C184" i="7"/>
  <c r="C1174" i="7"/>
  <c r="C1092" i="7"/>
  <c r="C679" i="7"/>
  <c r="C652" i="7"/>
  <c r="C377" i="7"/>
  <c r="C349" i="7"/>
  <c r="C212" i="7"/>
  <c r="C1147" i="7"/>
  <c r="C927" i="7"/>
  <c r="C624" i="7"/>
  <c r="C514" i="7"/>
  <c r="C487" i="7"/>
  <c r="C432" i="7"/>
  <c r="C19" i="7"/>
  <c r="J1118" i="7"/>
  <c r="L42" i="8"/>
  <c r="L34" i="8"/>
  <c r="J898" i="7"/>
  <c r="J678" i="7"/>
  <c r="L26" i="8"/>
  <c r="L18" i="8"/>
  <c r="J458" i="7"/>
  <c r="J238" i="7"/>
  <c r="L10" i="8"/>
  <c r="C1036" i="7"/>
  <c r="C843" i="7"/>
  <c r="C788" i="7"/>
  <c r="C706" i="7"/>
  <c r="C678" i="7"/>
  <c r="C568" i="7"/>
  <c r="C458" i="7"/>
  <c r="C403" i="7"/>
  <c r="C376" i="7"/>
  <c r="C156" i="7"/>
  <c r="C1173" i="7"/>
  <c r="C1146" i="7"/>
  <c r="C981" i="7"/>
  <c r="C651" i="7"/>
  <c r="C541" i="7"/>
  <c r="C486" i="7"/>
  <c r="C431" i="7"/>
  <c r="C266" i="7"/>
  <c r="C101" i="7"/>
  <c r="C46" i="7"/>
  <c r="C1091" i="7"/>
  <c r="C953" i="7"/>
  <c r="C816" i="7"/>
  <c r="C761" i="7"/>
  <c r="C513" i="7"/>
  <c r="C348" i="7"/>
  <c r="C211" i="7"/>
  <c r="C183" i="7"/>
  <c r="C1118" i="7"/>
  <c r="C1063" i="7"/>
  <c r="C73" i="7"/>
  <c r="C871" i="7"/>
  <c r="C293" i="7"/>
  <c r="C238" i="7"/>
  <c r="C128" i="7"/>
  <c r="C1008" i="7"/>
  <c r="C926" i="7"/>
  <c r="C898" i="7"/>
  <c r="C733" i="7"/>
  <c r="C623" i="7"/>
  <c r="C596" i="7"/>
  <c r="C321" i="7"/>
  <c r="C18" i="7"/>
  <c r="L41" i="8"/>
  <c r="J1091" i="7"/>
  <c r="L33" i="8"/>
  <c r="J871" i="7"/>
  <c r="L21" i="8"/>
  <c r="J541" i="7"/>
  <c r="L17" i="8"/>
  <c r="J431" i="7"/>
  <c r="L5" i="8"/>
  <c r="J101" i="7"/>
  <c r="U47" i="4"/>
  <c r="U48" i="4" s="1"/>
  <c r="L45" i="8" s="1"/>
  <c r="L43" i="8"/>
  <c r="J1146" i="7"/>
  <c r="L39" i="8"/>
  <c r="J1036" i="7"/>
  <c r="L35" i="8"/>
  <c r="J926" i="7"/>
  <c r="L31" i="8"/>
  <c r="J816" i="7"/>
  <c r="L27" i="8"/>
  <c r="J706" i="7"/>
  <c r="L23" i="8"/>
  <c r="J596" i="7"/>
  <c r="L19" i="8"/>
  <c r="J486" i="7"/>
  <c r="L15" i="8"/>
  <c r="J376" i="7"/>
  <c r="L11" i="8"/>
  <c r="J266" i="7"/>
  <c r="L7" i="8"/>
  <c r="J156" i="7"/>
  <c r="L3" i="8"/>
  <c r="J46" i="7"/>
  <c r="L38" i="8"/>
  <c r="J1008" i="7"/>
  <c r="L30" i="8"/>
  <c r="J788" i="7"/>
  <c r="L22" i="8"/>
  <c r="J568" i="7"/>
  <c r="L14" i="8"/>
  <c r="J348" i="7"/>
  <c r="L6" i="8"/>
  <c r="J128" i="7"/>
  <c r="BG4" i="6"/>
  <c r="L37" i="8"/>
  <c r="J981" i="7"/>
  <c r="L29" i="8"/>
  <c r="J761" i="7"/>
  <c r="L25" i="8"/>
  <c r="J651" i="7"/>
  <c r="L13" i="8"/>
  <c r="J321" i="7"/>
  <c r="L9" i="8"/>
  <c r="J211" i="7"/>
  <c r="L2" i="8"/>
  <c r="J18" i="7"/>
  <c r="L44" i="8"/>
  <c r="J1173" i="7"/>
  <c r="J1063" i="7"/>
  <c r="L40" i="8"/>
  <c r="J953" i="7"/>
  <c r="L36" i="8"/>
  <c r="J843" i="7"/>
  <c r="L32" i="8"/>
  <c r="L28" i="8"/>
  <c r="J733" i="7"/>
  <c r="L24" i="8"/>
  <c r="J623" i="7"/>
  <c r="L20" i="8"/>
  <c r="J513" i="7"/>
  <c r="L16" i="8"/>
  <c r="J403" i="7"/>
  <c r="L12" i="8"/>
  <c r="J293" i="7"/>
  <c r="L8" i="8"/>
  <c r="J183" i="7"/>
  <c r="L4" i="8"/>
  <c r="J73" i="7"/>
  <c r="J980" i="7"/>
  <c r="K37" i="8"/>
  <c r="J760" i="7"/>
  <c r="K29" i="8"/>
  <c r="J540" i="7"/>
  <c r="K21" i="8"/>
  <c r="J320" i="7"/>
  <c r="K13" i="8"/>
  <c r="J210" i="7"/>
  <c r="K9" i="8"/>
  <c r="BE45" i="6"/>
  <c r="K2" i="8"/>
  <c r="J17" i="7"/>
  <c r="G17" i="7" s="1"/>
  <c r="K36" i="8"/>
  <c r="J952" i="7"/>
  <c r="K28" i="8"/>
  <c r="J732" i="7"/>
  <c r="K24" i="8"/>
  <c r="J622" i="7"/>
  <c r="K16" i="8"/>
  <c r="J402" i="7"/>
  <c r="K4" i="8"/>
  <c r="J72" i="7"/>
  <c r="G72" i="7" s="1"/>
  <c r="BE13" i="6"/>
  <c r="K42" i="8"/>
  <c r="J1117" i="7"/>
  <c r="J1007" i="7"/>
  <c r="K38" i="8"/>
  <c r="K34" i="8"/>
  <c r="J897" i="7"/>
  <c r="J787" i="7"/>
  <c r="K30" i="8"/>
  <c r="K26" i="8"/>
  <c r="J677" i="7"/>
  <c r="J567" i="7"/>
  <c r="K22" i="8"/>
  <c r="K18" i="8"/>
  <c r="J457" i="7"/>
  <c r="J347" i="7"/>
  <c r="K14" i="8"/>
  <c r="K10" i="8"/>
  <c r="J237" i="7"/>
  <c r="K6" i="8"/>
  <c r="J127" i="7"/>
  <c r="C1145" i="7"/>
  <c r="C1117" i="7"/>
  <c r="C842" i="7"/>
  <c r="C815" i="7"/>
  <c r="C677" i="7"/>
  <c r="C622" i="7"/>
  <c r="C540" i="7"/>
  <c r="C485" i="7"/>
  <c r="C457" i="7"/>
  <c r="C402" i="7"/>
  <c r="C292" i="7"/>
  <c r="C182" i="7"/>
  <c r="C155" i="7"/>
  <c r="C1035" i="7"/>
  <c r="C1007" i="7"/>
  <c r="C980" i="7"/>
  <c r="C732" i="7"/>
  <c r="C705" i="7"/>
  <c r="C650" i="7"/>
  <c r="C512" i="7"/>
  <c r="C430" i="7"/>
  <c r="C375" i="7"/>
  <c r="C1172" i="7"/>
  <c r="C897" i="7"/>
  <c r="C787" i="7"/>
  <c r="C595" i="7"/>
  <c r="C347" i="7"/>
  <c r="C925" i="7"/>
  <c r="C760" i="7"/>
  <c r="C237" i="7"/>
  <c r="C870" i="7"/>
  <c r="C567" i="7"/>
  <c r="C127" i="7"/>
  <c r="C72" i="7"/>
  <c r="C45" i="7"/>
  <c r="C1062" i="7"/>
  <c r="C320" i="7"/>
  <c r="C1090" i="7"/>
  <c r="C265" i="7"/>
  <c r="C952" i="7"/>
  <c r="C210" i="7"/>
  <c r="C100" i="7"/>
  <c r="C17" i="7"/>
  <c r="BE5" i="6"/>
  <c r="K41" i="8"/>
  <c r="J1090" i="7"/>
  <c r="J870" i="7"/>
  <c r="K33" i="8"/>
  <c r="J650" i="7"/>
  <c r="K25" i="8"/>
  <c r="K17" i="8"/>
  <c r="J430" i="7"/>
  <c r="K5" i="8"/>
  <c r="J100" i="7"/>
  <c r="BE4" i="6"/>
  <c r="M17" i="7" s="1"/>
  <c r="BE11" i="6"/>
  <c r="K44" i="8"/>
  <c r="J1172" i="7"/>
  <c r="K40" i="8"/>
  <c r="J1062" i="7"/>
  <c r="K32" i="8"/>
  <c r="J842" i="7"/>
  <c r="K20" i="8"/>
  <c r="J512" i="7"/>
  <c r="K12" i="8"/>
  <c r="J292" i="7"/>
  <c r="K8" i="8"/>
  <c r="J182" i="7"/>
  <c r="K43" i="8"/>
  <c r="J1145" i="7"/>
  <c r="J1035" i="7"/>
  <c r="K39" i="8"/>
  <c r="K35" i="8"/>
  <c r="J925" i="7"/>
  <c r="K31" i="8"/>
  <c r="J815" i="7"/>
  <c r="K27" i="8"/>
  <c r="J705" i="7"/>
  <c r="K23" i="8"/>
  <c r="J595" i="7"/>
  <c r="K19" i="8"/>
  <c r="J485" i="7"/>
  <c r="K15" i="8"/>
  <c r="J375" i="7"/>
  <c r="K11" i="8"/>
  <c r="J265" i="7"/>
  <c r="J45" i="7"/>
  <c r="G45" i="7" s="1"/>
  <c r="K3" i="8"/>
  <c r="J39" i="8"/>
  <c r="J1034" i="7"/>
  <c r="J31" i="8"/>
  <c r="J814" i="7"/>
  <c r="J23" i="8"/>
  <c r="J594" i="7"/>
  <c r="J19" i="8"/>
  <c r="J484" i="7"/>
  <c r="J11" i="8"/>
  <c r="J264" i="7"/>
  <c r="J3" i="8"/>
  <c r="J44" i="7"/>
  <c r="G44" i="7" s="1"/>
  <c r="J42" i="8"/>
  <c r="J1116" i="7"/>
  <c r="J34" i="8"/>
  <c r="J896" i="7"/>
  <c r="J26" i="8"/>
  <c r="J676" i="7"/>
  <c r="J22" i="8"/>
  <c r="J566" i="7"/>
  <c r="J14" i="8"/>
  <c r="J346" i="7"/>
  <c r="J10" i="8"/>
  <c r="J236" i="7"/>
  <c r="BC29" i="6"/>
  <c r="J2" i="8"/>
  <c r="J16" i="7"/>
  <c r="G16" i="7" s="1"/>
  <c r="J44" i="8"/>
  <c r="J1171" i="7"/>
  <c r="J40" i="8"/>
  <c r="J1061" i="7"/>
  <c r="J36" i="8"/>
  <c r="J951" i="7"/>
  <c r="J32" i="8"/>
  <c r="J841" i="7"/>
  <c r="J28" i="8"/>
  <c r="J731" i="7"/>
  <c r="J24" i="8"/>
  <c r="J621" i="7"/>
  <c r="J20" i="8"/>
  <c r="J511" i="7"/>
  <c r="J16" i="8"/>
  <c r="J401" i="7"/>
  <c r="J12" i="8"/>
  <c r="J291" i="7"/>
  <c r="J8" i="8"/>
  <c r="J181" i="7"/>
  <c r="J71" i="7"/>
  <c r="G71" i="7" s="1"/>
  <c r="J4" i="8"/>
  <c r="BC5" i="6"/>
  <c r="J43" i="8"/>
  <c r="J1144" i="7"/>
  <c r="J35" i="8"/>
  <c r="J924" i="7"/>
  <c r="J27" i="8"/>
  <c r="J704" i="7"/>
  <c r="J15" i="8"/>
  <c r="J374" i="7"/>
  <c r="J38" i="8"/>
  <c r="J1006" i="7"/>
  <c r="J30" i="8"/>
  <c r="J786" i="7"/>
  <c r="J18" i="8"/>
  <c r="J456" i="7"/>
  <c r="J126" i="7"/>
  <c r="J6" i="8"/>
  <c r="C1144" i="7"/>
  <c r="C1061" i="7"/>
  <c r="C979" i="7"/>
  <c r="C814" i="7"/>
  <c r="C704" i="7"/>
  <c r="C566" i="7"/>
  <c r="C539" i="7"/>
  <c r="C484" i="7"/>
  <c r="C346" i="7"/>
  <c r="C1006" i="7"/>
  <c r="C924" i="7"/>
  <c r="C896" i="7"/>
  <c r="C731" i="7"/>
  <c r="C676" i="7"/>
  <c r="C649" i="7"/>
  <c r="C511" i="7"/>
  <c r="C236" i="7"/>
  <c r="C209" i="7"/>
  <c r="C951" i="7"/>
  <c r="C594" i="7"/>
  <c r="C456" i="7"/>
  <c r="C319" i="7"/>
  <c r="C1116" i="7"/>
  <c r="C1034" i="7"/>
  <c r="C841" i="7"/>
  <c r="C759" i="7"/>
  <c r="C291" i="7"/>
  <c r="C154" i="7"/>
  <c r="C1171" i="7"/>
  <c r="C869" i="7"/>
  <c r="C786" i="7"/>
  <c r="C71" i="7"/>
  <c r="C621" i="7"/>
  <c r="C99" i="7"/>
  <c r="C44" i="7"/>
  <c r="C1089" i="7"/>
  <c r="C429" i="7"/>
  <c r="C401" i="7"/>
  <c r="C264" i="7"/>
  <c r="C374" i="7"/>
  <c r="C126" i="7"/>
  <c r="C181" i="7"/>
  <c r="C16" i="7"/>
  <c r="J41" i="8"/>
  <c r="J1089" i="7"/>
  <c r="J37" i="8"/>
  <c r="J979" i="7"/>
  <c r="J33" i="8"/>
  <c r="J869" i="7"/>
  <c r="J29" i="8"/>
  <c r="J759" i="7"/>
  <c r="J25" i="8"/>
  <c r="J649" i="7"/>
  <c r="J21" i="8"/>
  <c r="J539" i="7"/>
  <c r="J17" i="8"/>
  <c r="J429" i="7"/>
  <c r="J13" i="8"/>
  <c r="J319" i="7"/>
  <c r="J9" i="8"/>
  <c r="J209" i="7"/>
  <c r="J99" i="7"/>
  <c r="J5" i="8"/>
  <c r="I39" i="8"/>
  <c r="J1033" i="7"/>
  <c r="J593" i="7"/>
  <c r="I23" i="8"/>
  <c r="I42" i="8"/>
  <c r="J1115" i="7"/>
  <c r="I38" i="8"/>
  <c r="J1005" i="7"/>
  <c r="I34" i="8"/>
  <c r="J895" i="7"/>
  <c r="I30" i="8"/>
  <c r="J785" i="7"/>
  <c r="I26" i="8"/>
  <c r="J675" i="7"/>
  <c r="I22" i="8"/>
  <c r="J565" i="7"/>
  <c r="I18" i="8"/>
  <c r="J455" i="7"/>
  <c r="I14" i="8"/>
  <c r="J345" i="7"/>
  <c r="I10" i="8"/>
  <c r="J235" i="7"/>
  <c r="I6" i="8"/>
  <c r="J125" i="7"/>
  <c r="C1033" i="7"/>
  <c r="C923" i="7"/>
  <c r="C813" i="7"/>
  <c r="C703" i="7"/>
  <c r="C648" i="7"/>
  <c r="C593" i="7"/>
  <c r="C538" i="7"/>
  <c r="C345" i="7"/>
  <c r="C153" i="7"/>
  <c r="C43" i="7"/>
  <c r="C1060" i="7"/>
  <c r="C1005" i="7"/>
  <c r="C895" i="7"/>
  <c r="C840" i="7"/>
  <c r="C730" i="7"/>
  <c r="C510" i="7"/>
  <c r="C483" i="7"/>
  <c r="C455" i="7"/>
  <c r="C428" i="7"/>
  <c r="C318" i="7"/>
  <c r="C290" i="7"/>
  <c r="C263" i="7"/>
  <c r="C208" i="7"/>
  <c r="C180" i="7"/>
  <c r="C125" i="7"/>
  <c r="C98" i="7"/>
  <c r="C70" i="7"/>
  <c r="C978" i="7"/>
  <c r="C620" i="7"/>
  <c r="C565" i="7"/>
  <c r="C1170" i="7"/>
  <c r="C1143" i="7"/>
  <c r="C1088" i="7"/>
  <c r="C373" i="7"/>
  <c r="C235" i="7"/>
  <c r="C675" i="7"/>
  <c r="C400" i="7"/>
  <c r="C950" i="7"/>
  <c r="C868" i="7"/>
  <c r="C785" i="7"/>
  <c r="C758" i="7"/>
  <c r="C1115" i="7"/>
  <c r="C15" i="7"/>
  <c r="BA5" i="6"/>
  <c r="J1143" i="7"/>
  <c r="I43" i="8"/>
  <c r="I35" i="8"/>
  <c r="J923" i="7"/>
  <c r="I31" i="8"/>
  <c r="J813" i="7"/>
  <c r="J703" i="7"/>
  <c r="I27" i="8"/>
  <c r="I19" i="8"/>
  <c r="J483" i="7"/>
  <c r="I15" i="8"/>
  <c r="J373" i="7"/>
  <c r="I11" i="8"/>
  <c r="J263" i="7"/>
  <c r="I3" i="8"/>
  <c r="J43" i="7"/>
  <c r="G43" i="7" s="1"/>
  <c r="J1088" i="7"/>
  <c r="I41" i="8"/>
  <c r="J978" i="7"/>
  <c r="I37" i="8"/>
  <c r="I33" i="8"/>
  <c r="J868" i="7"/>
  <c r="J758" i="7"/>
  <c r="I29" i="8"/>
  <c r="J648" i="7"/>
  <c r="I25" i="8"/>
  <c r="J538" i="7"/>
  <c r="I21" i="8"/>
  <c r="I17" i="8"/>
  <c r="J428" i="7"/>
  <c r="I13" i="8"/>
  <c r="J318" i="7"/>
  <c r="J208" i="7"/>
  <c r="I9" i="8"/>
  <c r="I5" i="8"/>
  <c r="J98" i="7"/>
  <c r="I2" i="8"/>
  <c r="J15" i="7"/>
  <c r="G15" i="7" s="1"/>
  <c r="J1170" i="7"/>
  <c r="I44" i="8"/>
  <c r="I40" i="8"/>
  <c r="J1060" i="7"/>
  <c r="J950" i="7"/>
  <c r="I36" i="8"/>
  <c r="I32" i="8"/>
  <c r="J840" i="7"/>
  <c r="I28" i="8"/>
  <c r="J730" i="7"/>
  <c r="I24" i="8"/>
  <c r="J620" i="7"/>
  <c r="J510" i="7"/>
  <c r="I20" i="8"/>
  <c r="I16" i="8"/>
  <c r="J400" i="7"/>
  <c r="I12" i="8"/>
  <c r="J290" i="7"/>
  <c r="I8" i="8"/>
  <c r="J180" i="7"/>
  <c r="I4" i="8"/>
  <c r="J70" i="7"/>
  <c r="G70" i="7" s="1"/>
  <c r="H2" i="8"/>
  <c r="J14" i="7"/>
  <c r="G14" i="7" s="1"/>
  <c r="J949" i="7"/>
  <c r="H36" i="8"/>
  <c r="H32" i="8"/>
  <c r="J839" i="7"/>
  <c r="J619" i="7"/>
  <c r="H24" i="8"/>
  <c r="J289" i="7"/>
  <c r="H12" i="8"/>
  <c r="J179" i="7"/>
  <c r="H8" i="8"/>
  <c r="H35" i="8"/>
  <c r="J922" i="7"/>
  <c r="H27" i="8"/>
  <c r="J702" i="7"/>
  <c r="J482" i="7"/>
  <c r="H19" i="8"/>
  <c r="H11" i="8"/>
  <c r="J262" i="7"/>
  <c r="J42" i="7"/>
  <c r="G42" i="7" s="1"/>
  <c r="H3" i="8"/>
  <c r="H42" i="8"/>
  <c r="J1114" i="7"/>
  <c r="J1004" i="7"/>
  <c r="H38" i="8"/>
  <c r="H34" i="8"/>
  <c r="J894" i="7"/>
  <c r="H30" i="8"/>
  <c r="J784" i="7"/>
  <c r="J674" i="7"/>
  <c r="H26" i="8"/>
  <c r="H22" i="8"/>
  <c r="J564" i="7"/>
  <c r="H18" i="8"/>
  <c r="J454" i="7"/>
  <c r="H14" i="8"/>
  <c r="J344" i="7"/>
  <c r="H10" i="8"/>
  <c r="J234" i="7"/>
  <c r="H6" i="8"/>
  <c r="J124" i="7"/>
  <c r="C1059" i="7"/>
  <c r="C1004" i="7"/>
  <c r="C784" i="7"/>
  <c r="C674" i="7"/>
  <c r="C509" i="7"/>
  <c r="C372" i="7"/>
  <c r="C97" i="7"/>
  <c r="C42" i="7"/>
  <c r="C1169" i="7"/>
  <c r="C1114" i="7"/>
  <c r="C1087" i="7"/>
  <c r="C977" i="7"/>
  <c r="C894" i="7"/>
  <c r="C812" i="7"/>
  <c r="C729" i="7"/>
  <c r="C482" i="7"/>
  <c r="C399" i="7"/>
  <c r="C234" i="7"/>
  <c r="C152" i="7"/>
  <c r="C1142" i="7"/>
  <c r="C1032" i="7"/>
  <c r="C949" i="7"/>
  <c r="C922" i="7"/>
  <c r="C867" i="7"/>
  <c r="C839" i="7"/>
  <c r="C619" i="7"/>
  <c r="C592" i="7"/>
  <c r="C757" i="7"/>
  <c r="C427" i="7"/>
  <c r="C207" i="7"/>
  <c r="C69" i="7"/>
  <c r="C702" i="7"/>
  <c r="C647" i="7"/>
  <c r="C564" i="7"/>
  <c r="C344" i="7"/>
  <c r="C289" i="7"/>
  <c r="C179" i="7"/>
  <c r="C537" i="7"/>
  <c r="C124" i="7"/>
  <c r="C317" i="7"/>
  <c r="C454" i="7"/>
  <c r="C262" i="7"/>
  <c r="C14" i="7"/>
  <c r="H44" i="8"/>
  <c r="J1169" i="7"/>
  <c r="J1059" i="7"/>
  <c r="H40" i="8"/>
  <c r="H28" i="8"/>
  <c r="J729" i="7"/>
  <c r="J509" i="7"/>
  <c r="H20" i="8"/>
  <c r="H16" i="8"/>
  <c r="J399" i="7"/>
  <c r="H4" i="8"/>
  <c r="J69" i="7"/>
  <c r="G69" i="7" s="1"/>
  <c r="J1142" i="7"/>
  <c r="H43" i="8"/>
  <c r="J1032" i="7"/>
  <c r="H39" i="8"/>
  <c r="J812" i="7"/>
  <c r="H31" i="8"/>
  <c r="J592" i="7"/>
  <c r="H23" i="8"/>
  <c r="J372" i="7"/>
  <c r="H15" i="8"/>
  <c r="J1087" i="7"/>
  <c r="H41" i="8"/>
  <c r="J977" i="7"/>
  <c r="H37" i="8"/>
  <c r="J867" i="7"/>
  <c r="H33" i="8"/>
  <c r="J757" i="7"/>
  <c r="H29" i="8"/>
  <c r="J647" i="7"/>
  <c r="H25" i="8"/>
  <c r="H21" i="8"/>
  <c r="J537" i="7"/>
  <c r="J427" i="7"/>
  <c r="H17" i="8"/>
  <c r="J317" i="7"/>
  <c r="H13" i="8"/>
  <c r="J207" i="7"/>
  <c r="H9" i="8"/>
  <c r="J97" i="7"/>
  <c r="H5" i="8"/>
  <c r="J1141" i="7"/>
  <c r="G43" i="8"/>
  <c r="G35" i="8"/>
  <c r="J921" i="7"/>
  <c r="G23" i="8"/>
  <c r="J591" i="7"/>
  <c r="G42" i="8"/>
  <c r="J1113" i="7"/>
  <c r="G38" i="8"/>
  <c r="J1003" i="7"/>
  <c r="G34" i="8"/>
  <c r="J893" i="7"/>
  <c r="G30" i="8"/>
  <c r="J783" i="7"/>
  <c r="G26" i="8"/>
  <c r="J673" i="7"/>
  <c r="G22" i="8"/>
  <c r="J563" i="7"/>
  <c r="G18" i="8"/>
  <c r="J453" i="7"/>
  <c r="G14" i="8"/>
  <c r="J343" i="7"/>
  <c r="G10" i="8"/>
  <c r="J233" i="7"/>
  <c r="J123" i="7"/>
  <c r="G6" i="8"/>
  <c r="C1141" i="7"/>
  <c r="C1086" i="7"/>
  <c r="C1168" i="7"/>
  <c r="C1113" i="7"/>
  <c r="C893" i="7"/>
  <c r="C838" i="7"/>
  <c r="C811" i="7"/>
  <c r="C783" i="7"/>
  <c r="C728" i="7"/>
  <c r="C701" i="7"/>
  <c r="C673" i="7"/>
  <c r="C563" i="7"/>
  <c r="C481" i="7"/>
  <c r="C316" i="7"/>
  <c r="C233" i="7"/>
  <c r="C123" i="7"/>
  <c r="C68" i="7"/>
  <c r="C41" i="7"/>
  <c r="C398" i="7"/>
  <c r="C261" i="7"/>
  <c r="C96" i="7"/>
  <c r="C1058" i="7"/>
  <c r="C948" i="7"/>
  <c r="C646" i="7"/>
  <c r="C618" i="7"/>
  <c r="C426" i="7"/>
  <c r="C371" i="7"/>
  <c r="C343" i="7"/>
  <c r="C921" i="7"/>
  <c r="C866" i="7"/>
  <c r="C536" i="7"/>
  <c r="C453" i="7"/>
  <c r="C206" i="7"/>
  <c r="C976" i="7"/>
  <c r="C508" i="7"/>
  <c r="C178" i="7"/>
  <c r="C151" i="7"/>
  <c r="C1031" i="7"/>
  <c r="C1003" i="7"/>
  <c r="C591" i="7"/>
  <c r="C288" i="7"/>
  <c r="C756" i="7"/>
  <c r="C13" i="7"/>
  <c r="AW5" i="6"/>
  <c r="M41" i="7" s="1"/>
  <c r="G27" i="8"/>
  <c r="J701" i="7"/>
  <c r="J371" i="7"/>
  <c r="G15" i="8"/>
  <c r="G3" i="8"/>
  <c r="J41" i="7"/>
  <c r="G41" i="7" s="1"/>
  <c r="G2" i="8"/>
  <c r="J13" i="7"/>
  <c r="G13" i="7" s="1"/>
  <c r="J1086" i="7"/>
  <c r="G41" i="8"/>
  <c r="G37" i="8"/>
  <c r="J976" i="7"/>
  <c r="G33" i="8"/>
  <c r="J866" i="7"/>
  <c r="J756" i="7"/>
  <c r="G29" i="8"/>
  <c r="J646" i="7"/>
  <c r="G25" i="8"/>
  <c r="J536" i="7"/>
  <c r="G21" i="8"/>
  <c r="J426" i="7"/>
  <c r="G17" i="8"/>
  <c r="J316" i="7"/>
  <c r="G13" i="8"/>
  <c r="J206" i="7"/>
  <c r="G9" i="8"/>
  <c r="J96" i="7"/>
  <c r="G5" i="8"/>
  <c r="G39" i="8"/>
  <c r="J1031" i="7"/>
  <c r="J811" i="7"/>
  <c r="G31" i="8"/>
  <c r="J481" i="7"/>
  <c r="G19" i="8"/>
  <c r="J261" i="7"/>
  <c r="G11" i="8"/>
  <c r="G44" i="8"/>
  <c r="J1168" i="7"/>
  <c r="G40" i="8"/>
  <c r="J1058" i="7"/>
  <c r="J948" i="7"/>
  <c r="G36" i="8"/>
  <c r="G32" i="8"/>
  <c r="J838" i="7"/>
  <c r="G28" i="8"/>
  <c r="J728" i="7"/>
  <c r="J618" i="7"/>
  <c r="G24" i="8"/>
  <c r="G20" i="8"/>
  <c r="J508" i="7"/>
  <c r="G16" i="8"/>
  <c r="J398" i="7"/>
  <c r="G12" i="8"/>
  <c r="J288" i="7"/>
  <c r="G8" i="8"/>
  <c r="J178" i="7"/>
  <c r="J68" i="7"/>
  <c r="G68" i="7" s="1"/>
  <c r="G4" i="8"/>
  <c r="F2" i="8"/>
  <c r="J12" i="7"/>
  <c r="G12" i="7" s="1"/>
  <c r="F43" i="8"/>
  <c r="J1140" i="7"/>
  <c r="F39" i="8"/>
  <c r="J1030" i="7"/>
  <c r="F35" i="8"/>
  <c r="J920" i="7"/>
  <c r="F31" i="8"/>
  <c r="J810" i="7"/>
  <c r="F27" i="8"/>
  <c r="J700" i="7"/>
  <c r="F23" i="8"/>
  <c r="J590" i="7"/>
  <c r="F19" i="8"/>
  <c r="J480" i="7"/>
  <c r="F15" i="8"/>
  <c r="J370" i="7"/>
  <c r="F11" i="8"/>
  <c r="J260" i="7"/>
  <c r="F3" i="8"/>
  <c r="J40" i="7"/>
  <c r="G40" i="7" s="1"/>
  <c r="F42" i="8"/>
  <c r="J1112" i="7"/>
  <c r="F38" i="8"/>
  <c r="J1002" i="7"/>
  <c r="F34" i="8"/>
  <c r="J892" i="7"/>
  <c r="F30" i="8"/>
  <c r="J782" i="7"/>
  <c r="F26" i="8"/>
  <c r="J672" i="7"/>
  <c r="J562" i="7"/>
  <c r="F22" i="8"/>
  <c r="J452" i="7"/>
  <c r="F18" i="8"/>
  <c r="F14" i="8"/>
  <c r="J342" i="7"/>
  <c r="F10" i="8"/>
  <c r="J232" i="7"/>
  <c r="F6" i="8"/>
  <c r="J122" i="7"/>
  <c r="C1167" i="7"/>
  <c r="C920" i="7"/>
  <c r="C837" i="7"/>
  <c r="C782" i="7"/>
  <c r="C700" i="7"/>
  <c r="C617" i="7"/>
  <c r="C342" i="7"/>
  <c r="C260" i="7"/>
  <c r="C1112" i="7"/>
  <c r="C1030" i="7"/>
  <c r="C947" i="7"/>
  <c r="C590" i="7"/>
  <c r="C562" i="7"/>
  <c r="C535" i="7"/>
  <c r="C507" i="7"/>
  <c r="C452" i="7"/>
  <c r="C287" i="7"/>
  <c r="C232" i="7"/>
  <c r="C1140" i="7"/>
  <c r="C975" i="7"/>
  <c r="C865" i="7"/>
  <c r="C672" i="7"/>
  <c r="C480" i="7"/>
  <c r="C425" i="7"/>
  <c r="C397" i="7"/>
  <c r="C205" i="7"/>
  <c r="C177" i="7"/>
  <c r="C95" i="7"/>
  <c r="C40" i="7"/>
  <c r="C150" i="7"/>
  <c r="C122" i="7"/>
  <c r="C1085" i="7"/>
  <c r="C727" i="7"/>
  <c r="C1057" i="7"/>
  <c r="C1002" i="7"/>
  <c r="C892" i="7"/>
  <c r="C810" i="7"/>
  <c r="C755" i="7"/>
  <c r="C645" i="7"/>
  <c r="C370" i="7"/>
  <c r="C315" i="7"/>
  <c r="C67" i="7"/>
  <c r="C12" i="7"/>
  <c r="F41" i="8"/>
  <c r="J1085" i="7"/>
  <c r="F37" i="8"/>
  <c r="J975" i="7"/>
  <c r="F33" i="8"/>
  <c r="J865" i="7"/>
  <c r="F29" i="8"/>
  <c r="J755" i="7"/>
  <c r="F25" i="8"/>
  <c r="J645" i="7"/>
  <c r="F21" i="8"/>
  <c r="J535" i="7"/>
  <c r="F17" i="8"/>
  <c r="J425" i="7"/>
  <c r="F13" i="8"/>
  <c r="J315" i="7"/>
  <c r="F9" i="8"/>
  <c r="J205" i="7"/>
  <c r="F5" i="8"/>
  <c r="J95" i="7"/>
  <c r="J1167" i="7"/>
  <c r="F44" i="8"/>
  <c r="J1057" i="7"/>
  <c r="F40" i="8"/>
  <c r="F36" i="8"/>
  <c r="J947" i="7"/>
  <c r="J837" i="7"/>
  <c r="F32" i="8"/>
  <c r="F28" i="8"/>
  <c r="J727" i="7"/>
  <c r="F24" i="8"/>
  <c r="J617" i="7"/>
  <c r="J507" i="7"/>
  <c r="F20" i="8"/>
  <c r="F16" i="8"/>
  <c r="J397" i="7"/>
  <c r="F12" i="8"/>
  <c r="J287" i="7"/>
  <c r="F8" i="8"/>
  <c r="J177" i="7"/>
  <c r="F4" i="8"/>
  <c r="J67" i="7"/>
  <c r="G67" i="7" s="1"/>
  <c r="AU5" i="6"/>
  <c r="J1111" i="7"/>
  <c r="E42" i="8"/>
  <c r="J781" i="7"/>
  <c r="E30" i="8"/>
  <c r="J451" i="7"/>
  <c r="E18" i="8"/>
  <c r="J231" i="7"/>
  <c r="E10" i="8"/>
  <c r="E6" i="8"/>
  <c r="J121" i="7"/>
  <c r="C1056" i="7"/>
  <c r="C1001" i="7"/>
  <c r="C974" i="7"/>
  <c r="C726" i="7"/>
  <c r="C644" i="7"/>
  <c r="C534" i="7"/>
  <c r="C314" i="7"/>
  <c r="C1166" i="7"/>
  <c r="C1139" i="7"/>
  <c r="C1029" i="7"/>
  <c r="C946" i="7"/>
  <c r="C891" i="7"/>
  <c r="C699" i="7"/>
  <c r="C616" i="7"/>
  <c r="C396" i="7"/>
  <c r="C259" i="7"/>
  <c r="C204" i="7"/>
  <c r="C671" i="7"/>
  <c r="C589" i="7"/>
  <c r="C451" i="7"/>
  <c r="C39" i="7"/>
  <c r="C1111" i="7"/>
  <c r="C864" i="7"/>
  <c r="C836" i="7"/>
  <c r="C561" i="7"/>
  <c r="C341" i="7"/>
  <c r="C286" i="7"/>
  <c r="C149" i="7"/>
  <c r="C176" i="7"/>
  <c r="C919" i="7"/>
  <c r="C506" i="7"/>
  <c r="C479" i="7"/>
  <c r="C424" i="7"/>
  <c r="C231" i="7"/>
  <c r="C121" i="7"/>
  <c r="C94" i="7"/>
  <c r="C66" i="7"/>
  <c r="C1084" i="7"/>
  <c r="C809" i="7"/>
  <c r="C781" i="7"/>
  <c r="C754" i="7"/>
  <c r="C369" i="7"/>
  <c r="C11" i="7"/>
  <c r="AS5" i="6"/>
  <c r="E2" i="8"/>
  <c r="J11" i="7"/>
  <c r="G11" i="7" s="1"/>
  <c r="J1084" i="7"/>
  <c r="E41" i="8"/>
  <c r="E37" i="8"/>
  <c r="J974" i="7"/>
  <c r="E33" i="8"/>
  <c r="J864" i="7"/>
  <c r="E29" i="8"/>
  <c r="J754" i="7"/>
  <c r="J644" i="7"/>
  <c r="E25" i="8"/>
  <c r="J534" i="7"/>
  <c r="E21" i="8"/>
  <c r="E17" i="8"/>
  <c r="J424" i="7"/>
  <c r="E13" i="8"/>
  <c r="J314" i="7"/>
  <c r="J204" i="7"/>
  <c r="E9" i="8"/>
  <c r="E5" i="8"/>
  <c r="J94" i="7"/>
  <c r="G94" i="7" s="1"/>
  <c r="J1001" i="7"/>
  <c r="E38" i="8"/>
  <c r="J891" i="7"/>
  <c r="E34" i="8"/>
  <c r="E26" i="8"/>
  <c r="J671" i="7"/>
  <c r="J561" i="7"/>
  <c r="E22" i="8"/>
  <c r="J341" i="7"/>
  <c r="E14" i="8"/>
  <c r="E44" i="8"/>
  <c r="J1166" i="7"/>
  <c r="E40" i="8"/>
  <c r="J1056" i="7"/>
  <c r="J946" i="7"/>
  <c r="E36" i="8"/>
  <c r="E32" i="8"/>
  <c r="J836" i="7"/>
  <c r="E28" i="8"/>
  <c r="J726" i="7"/>
  <c r="E24" i="8"/>
  <c r="J616" i="7"/>
  <c r="J506" i="7"/>
  <c r="E20" i="8"/>
  <c r="E16" i="8"/>
  <c r="J396" i="7"/>
  <c r="J286" i="7"/>
  <c r="E12" i="8"/>
  <c r="E8" i="8"/>
  <c r="J176" i="7"/>
  <c r="E4" i="8"/>
  <c r="J66" i="7"/>
  <c r="G66" i="7" s="1"/>
  <c r="E43" i="8"/>
  <c r="J1139" i="7"/>
  <c r="E39" i="8"/>
  <c r="J1029" i="7"/>
  <c r="E35" i="8"/>
  <c r="J919" i="7"/>
  <c r="E31" i="8"/>
  <c r="J809" i="7"/>
  <c r="E27" i="8"/>
  <c r="J699" i="7"/>
  <c r="E23" i="8"/>
  <c r="J589" i="7"/>
  <c r="E19" i="8"/>
  <c r="J479" i="7"/>
  <c r="E15" i="8"/>
  <c r="J369" i="7"/>
  <c r="E11" i="8"/>
  <c r="J259" i="7"/>
  <c r="E3" i="8"/>
  <c r="J39" i="7"/>
  <c r="G39" i="7" s="1"/>
  <c r="J1165" i="7"/>
  <c r="D44" i="8"/>
  <c r="J1055" i="7"/>
  <c r="D40" i="8"/>
  <c r="J945" i="7"/>
  <c r="D36" i="8"/>
  <c r="D42" i="8"/>
  <c r="J1110" i="7"/>
  <c r="D38" i="8"/>
  <c r="J1000" i="7"/>
  <c r="D34" i="8"/>
  <c r="J890" i="7"/>
  <c r="D30" i="8"/>
  <c r="J780" i="7"/>
  <c r="D26" i="8"/>
  <c r="J670" i="7"/>
  <c r="D22" i="8"/>
  <c r="J560" i="7"/>
  <c r="D18" i="8"/>
  <c r="J450" i="7"/>
  <c r="D14" i="8"/>
  <c r="J340" i="7"/>
  <c r="D10" i="8"/>
  <c r="J230" i="7"/>
  <c r="J120" i="7"/>
  <c r="D6" i="8"/>
  <c r="C1138" i="7"/>
  <c r="C1055" i="7"/>
  <c r="C1000" i="7"/>
  <c r="C945" i="7"/>
  <c r="C808" i="7"/>
  <c r="C698" i="7"/>
  <c r="C670" i="7"/>
  <c r="C478" i="7"/>
  <c r="C395" i="7"/>
  <c r="C313" i="7"/>
  <c r="C175" i="7"/>
  <c r="C120" i="7"/>
  <c r="C1165" i="7"/>
  <c r="C1110" i="7"/>
  <c r="C1083" i="7"/>
  <c r="C863" i="7"/>
  <c r="C615" i="7"/>
  <c r="C588" i="7"/>
  <c r="C423" i="7"/>
  <c r="C368" i="7"/>
  <c r="C285" i="7"/>
  <c r="C65" i="7"/>
  <c r="C560" i="7"/>
  <c r="C505" i="7"/>
  <c r="C230" i="7"/>
  <c r="C148" i="7"/>
  <c r="C93" i="7"/>
  <c r="C1028" i="7"/>
  <c r="C973" i="7"/>
  <c r="C918" i="7"/>
  <c r="C835" i="7"/>
  <c r="C780" i="7"/>
  <c r="C725" i="7"/>
  <c r="C753" i="7"/>
  <c r="C533" i="7"/>
  <c r="C203" i="7"/>
  <c r="C890" i="7"/>
  <c r="C643" i="7"/>
  <c r="C450" i="7"/>
  <c r="C340" i="7"/>
  <c r="C258" i="7"/>
  <c r="C38" i="7"/>
  <c r="C10" i="7"/>
  <c r="D41" i="8"/>
  <c r="J1083" i="7"/>
  <c r="D37" i="8"/>
  <c r="J973" i="7"/>
  <c r="D33" i="8"/>
  <c r="J863" i="7"/>
  <c r="D29" i="8"/>
  <c r="J753" i="7"/>
  <c r="D25" i="8"/>
  <c r="J643" i="7"/>
  <c r="D21" i="8"/>
  <c r="J533" i="7"/>
  <c r="D17" i="8"/>
  <c r="J423" i="7"/>
  <c r="D13" i="8"/>
  <c r="J313" i="7"/>
  <c r="D9" i="8"/>
  <c r="J203" i="7"/>
  <c r="D5" i="8"/>
  <c r="J93" i="7"/>
  <c r="G93" i="7" s="1"/>
  <c r="J835" i="7"/>
  <c r="D32" i="8"/>
  <c r="J725" i="7"/>
  <c r="D28" i="8"/>
  <c r="J615" i="7"/>
  <c r="D24" i="8"/>
  <c r="J505" i="7"/>
  <c r="D20" i="8"/>
  <c r="J395" i="7"/>
  <c r="D16" i="8"/>
  <c r="J285" i="7"/>
  <c r="D12" i="8"/>
  <c r="J175" i="7"/>
  <c r="D8" i="8"/>
  <c r="D4" i="8"/>
  <c r="J65" i="7"/>
  <c r="G65" i="7" s="1"/>
  <c r="AQ5" i="6"/>
  <c r="D2" i="8"/>
  <c r="J10" i="7"/>
  <c r="G10" i="7" s="1"/>
  <c r="D43" i="8"/>
  <c r="J1138" i="7"/>
  <c r="J1028" i="7"/>
  <c r="D39" i="8"/>
  <c r="J918" i="7"/>
  <c r="D35" i="8"/>
  <c r="D31" i="8"/>
  <c r="J808" i="7"/>
  <c r="D27" i="8"/>
  <c r="J698" i="7"/>
  <c r="D23" i="8"/>
  <c r="J588" i="7"/>
  <c r="D19" i="8"/>
  <c r="J478" i="7"/>
  <c r="J368" i="7"/>
  <c r="D15" i="8"/>
  <c r="D11" i="8"/>
  <c r="J258" i="7"/>
  <c r="D3" i="8"/>
  <c r="J38" i="7"/>
  <c r="G38" i="7" s="1"/>
  <c r="BE44" i="6"/>
  <c r="BE43" i="6"/>
  <c r="BE34" i="6"/>
  <c r="BE33" i="6"/>
  <c r="BE32" i="6"/>
  <c r="BE31" i="6"/>
  <c r="BE30" i="6"/>
  <c r="BE29" i="6"/>
  <c r="BE21" i="6"/>
  <c r="BE20" i="6"/>
  <c r="BE19" i="6"/>
  <c r="BE18" i="6"/>
  <c r="BE17" i="6"/>
  <c r="BE12" i="6"/>
  <c r="K7" i="8"/>
  <c r="J155" i="7"/>
  <c r="S47" i="4"/>
  <c r="BE39" i="6"/>
  <c r="BE38" i="6"/>
  <c r="BE37" i="6"/>
  <c r="BE36" i="6"/>
  <c r="BE35" i="6"/>
  <c r="BE27" i="6"/>
  <c r="BE26" i="6"/>
  <c r="BE25" i="6"/>
  <c r="BE24" i="6"/>
  <c r="BE23" i="6"/>
  <c r="BE10" i="6"/>
  <c r="BE9" i="6"/>
  <c r="BE8" i="6"/>
  <c r="BE7" i="6"/>
  <c r="BE6" i="6"/>
  <c r="BC39" i="6"/>
  <c r="BC33" i="6"/>
  <c r="BC25" i="6"/>
  <c r="BC21" i="6"/>
  <c r="BC8" i="6"/>
  <c r="BC44" i="6"/>
  <c r="BC36" i="6"/>
  <c r="BC32" i="6"/>
  <c r="BC24" i="6"/>
  <c r="BC18" i="6"/>
  <c r="BC7" i="6"/>
  <c r="BC45" i="6"/>
  <c r="BC42" i="6"/>
  <c r="BC38" i="6"/>
  <c r="BC31" i="6"/>
  <c r="BC27" i="6"/>
  <c r="BC23" i="6"/>
  <c r="BC20" i="6"/>
  <c r="BC16" i="6"/>
  <c r="BC13" i="6"/>
  <c r="BC10" i="6"/>
  <c r="BC6" i="6"/>
  <c r="J7" i="8"/>
  <c r="J154" i="7"/>
  <c r="Q47" i="4"/>
  <c r="Q48" i="4" s="1"/>
  <c r="BC4" i="6"/>
  <c r="BC41" i="6"/>
  <c r="BC37" i="6"/>
  <c r="BC34" i="6"/>
  <c r="BC30" i="6"/>
  <c r="BC26" i="6"/>
  <c r="BC19" i="6"/>
  <c r="BC15" i="6"/>
  <c r="BC9" i="6"/>
  <c r="BA43" i="6"/>
  <c r="BA27" i="6"/>
  <c r="BA37" i="6"/>
  <c r="BA29" i="6"/>
  <c r="BA21" i="6"/>
  <c r="BA12" i="6"/>
  <c r="BA44" i="6"/>
  <c r="BA42" i="6"/>
  <c r="BA36" i="6"/>
  <c r="BA34" i="6"/>
  <c r="BA28" i="6"/>
  <c r="BA26" i="6"/>
  <c r="BA13" i="6"/>
  <c r="J153" i="7"/>
  <c r="I7" i="8"/>
  <c r="O47" i="4"/>
  <c r="BA19" i="6"/>
  <c r="BA10" i="6"/>
  <c r="BA45" i="6"/>
  <c r="BA20" i="6"/>
  <c r="BA18" i="6"/>
  <c r="BA11" i="6"/>
  <c r="AY30" i="6"/>
  <c r="AY6" i="6"/>
  <c r="M69" i="7" s="1"/>
  <c r="AY18" i="6"/>
  <c r="AY8" i="6"/>
  <c r="AY38" i="6"/>
  <c r="AW43" i="6"/>
  <c r="AW42" i="6"/>
  <c r="AW40" i="6"/>
  <c r="AW35" i="6"/>
  <c r="AW34" i="6"/>
  <c r="AW32" i="6"/>
  <c r="AW27" i="6"/>
  <c r="AW26" i="6"/>
  <c r="AW24" i="6"/>
  <c r="AW4" i="6"/>
  <c r="AY22" i="6"/>
  <c r="AY14" i="6"/>
  <c r="AW6" i="6"/>
  <c r="H7" i="8"/>
  <c r="J152" i="7"/>
  <c r="M47" i="4"/>
  <c r="AW41" i="6"/>
  <c r="AW39" i="6"/>
  <c r="AW33" i="6"/>
  <c r="AW31" i="6"/>
  <c r="AW25" i="6"/>
  <c r="AW23" i="6"/>
  <c r="AW22" i="6"/>
  <c r="AW14" i="6"/>
  <c r="AW13" i="6"/>
  <c r="AW12" i="6"/>
  <c r="AY46" i="6"/>
  <c r="AY42" i="6"/>
  <c r="AW37" i="6"/>
  <c r="AY34" i="6"/>
  <c r="AW29" i="6"/>
  <c r="AY26" i="6"/>
  <c r="AW20" i="6"/>
  <c r="G7" i="8"/>
  <c r="J151" i="7"/>
  <c r="K47" i="4"/>
  <c r="AW46" i="6"/>
  <c r="AW45" i="6"/>
  <c r="AW44" i="6"/>
  <c r="AW38" i="6"/>
  <c r="AW28" i="6"/>
  <c r="AW21" i="6"/>
  <c r="AW17" i="6"/>
  <c r="AW15" i="6"/>
  <c r="AW9" i="6"/>
  <c r="AW7" i="6"/>
  <c r="AW36" i="6"/>
  <c r="AW30" i="6"/>
  <c r="AW19" i="6"/>
  <c r="AW18" i="6"/>
  <c r="AW16" i="6"/>
  <c r="AW11" i="6"/>
  <c r="AW10" i="6"/>
  <c r="AW8" i="6"/>
  <c r="AS30" i="6"/>
  <c r="AS29" i="6"/>
  <c r="AS7" i="6"/>
  <c r="AS39" i="6"/>
  <c r="AS42" i="6"/>
  <c r="AS26" i="6"/>
  <c r="AS10" i="6"/>
  <c r="AS40" i="6"/>
  <c r="AS24" i="6"/>
  <c r="AS8" i="6"/>
  <c r="AS41" i="6"/>
  <c r="AS36" i="6"/>
  <c r="AS35" i="6"/>
  <c r="AS25" i="6"/>
  <c r="AS20" i="6"/>
  <c r="AS19" i="6"/>
  <c r="AS9" i="6"/>
  <c r="AU45" i="6"/>
  <c r="AU35" i="6"/>
  <c r="AU32" i="6"/>
  <c r="AU29" i="6"/>
  <c r="AU19" i="6"/>
  <c r="AU16" i="6"/>
  <c r="AU13" i="6"/>
  <c r="J150" i="7"/>
  <c r="F7" i="8"/>
  <c r="I47" i="4"/>
  <c r="AU44" i="6"/>
  <c r="AU43" i="6"/>
  <c r="AU33" i="6"/>
  <c r="AU28" i="6"/>
  <c r="AU27" i="6"/>
  <c r="AU17" i="6"/>
  <c r="AU12" i="6"/>
  <c r="AU11" i="6"/>
  <c r="AU42" i="6"/>
  <c r="AU41" i="6"/>
  <c r="AU40" i="6"/>
  <c r="AU39" i="6"/>
  <c r="AU34" i="6"/>
  <c r="AU26" i="6"/>
  <c r="AU25" i="6"/>
  <c r="AU24" i="6"/>
  <c r="AU23" i="6"/>
  <c r="AU18" i="6"/>
  <c r="AU10" i="6"/>
  <c r="AU9" i="6"/>
  <c r="AU8" i="6"/>
  <c r="AU7" i="6"/>
  <c r="AU4" i="6"/>
  <c r="AU46" i="6"/>
  <c r="AU38" i="6"/>
  <c r="AU37" i="6"/>
  <c r="AU36" i="6"/>
  <c r="AU31" i="6"/>
  <c r="AU30" i="6"/>
  <c r="AU22" i="6"/>
  <c r="AU21" i="6"/>
  <c r="AU20" i="6"/>
  <c r="AU15" i="6"/>
  <c r="AU14" i="6"/>
  <c r="AU6" i="6"/>
  <c r="AS44" i="6"/>
  <c r="AS38" i="6"/>
  <c r="AS28" i="6"/>
  <c r="AS22" i="6"/>
  <c r="AS12" i="6"/>
  <c r="AS6" i="6"/>
  <c r="E7" i="8"/>
  <c r="J149" i="7"/>
  <c r="G47" i="4"/>
  <c r="AS4" i="6"/>
  <c r="AS43" i="6"/>
  <c r="AS37" i="6"/>
  <c r="AS34" i="6"/>
  <c r="AS33" i="6"/>
  <c r="AS32" i="6"/>
  <c r="AS31" i="6"/>
  <c r="AS27" i="6"/>
  <c r="AS21" i="6"/>
  <c r="AS18" i="6"/>
  <c r="AS17" i="6"/>
  <c r="AS16" i="6"/>
  <c r="AS15" i="6"/>
  <c r="AS11" i="6"/>
  <c r="AQ29" i="6"/>
  <c r="AQ22" i="6"/>
  <c r="AQ9" i="6"/>
  <c r="AQ43" i="6"/>
  <c r="AQ31" i="6"/>
  <c r="AQ11" i="6"/>
  <c r="AQ45" i="6"/>
  <c r="AQ38" i="6"/>
  <c r="AQ25" i="6"/>
  <c r="AQ13" i="6"/>
  <c r="AQ6" i="6"/>
  <c r="AQ41" i="6"/>
  <c r="AQ36" i="6"/>
  <c r="AQ4" i="6"/>
  <c r="AQ27" i="6"/>
  <c r="AQ20" i="6"/>
  <c r="AQ15" i="6"/>
  <c r="AQ40" i="6"/>
  <c r="AQ34" i="6"/>
  <c r="AQ24" i="6"/>
  <c r="AQ18" i="6"/>
  <c r="AQ8" i="6"/>
  <c r="AQ42" i="6"/>
  <c r="AQ32" i="6"/>
  <c r="AQ26" i="6"/>
  <c r="AQ16" i="6"/>
  <c r="AQ10" i="6"/>
  <c r="D7" i="8"/>
  <c r="J148" i="7"/>
  <c r="E47" i="4"/>
  <c r="AQ46" i="6"/>
  <c r="AQ44" i="6"/>
  <c r="AQ39" i="6"/>
  <c r="AQ37" i="6"/>
  <c r="AQ35" i="6"/>
  <c r="AQ33" i="6"/>
  <c r="AQ30" i="6"/>
  <c r="AQ28" i="6"/>
  <c r="AQ23" i="6"/>
  <c r="AQ21" i="6"/>
  <c r="AQ19" i="6"/>
  <c r="AQ17" i="6"/>
  <c r="AQ14" i="6"/>
  <c r="AQ12" i="6"/>
  <c r="AQ7" i="6"/>
  <c r="M93" i="7" s="1"/>
  <c r="AO44" i="6"/>
  <c r="AO38" i="6"/>
  <c r="AO28" i="6"/>
  <c r="AO22" i="6"/>
  <c r="AO12" i="6"/>
  <c r="M229" i="7" s="1"/>
  <c r="AO6" i="6"/>
  <c r="M64" i="7" s="1"/>
  <c r="J147" i="7"/>
  <c r="C7" i="8"/>
  <c r="C47" i="4"/>
  <c r="C48" i="4" s="1"/>
  <c r="AO45" i="6"/>
  <c r="AO41" i="6"/>
  <c r="AO39" i="6"/>
  <c r="AO35" i="6"/>
  <c r="AO34" i="6"/>
  <c r="AO32" i="6"/>
  <c r="AO29" i="6"/>
  <c r="AO25" i="6"/>
  <c r="AO23" i="6"/>
  <c r="AO19" i="6"/>
  <c r="AO18" i="6"/>
  <c r="AO16" i="6"/>
  <c r="AO13" i="6"/>
  <c r="AO9" i="6"/>
  <c r="AO7" i="6"/>
  <c r="AO46" i="6"/>
  <c r="AO36" i="6"/>
  <c r="AO30" i="6"/>
  <c r="AO20" i="6"/>
  <c r="AO14" i="6"/>
  <c r="AO4" i="6"/>
  <c r="M9" i="7" s="1"/>
  <c r="AO43" i="6"/>
  <c r="AO42" i="6"/>
  <c r="AO40" i="6"/>
  <c r="AO37" i="6"/>
  <c r="AO33" i="6"/>
  <c r="AO31" i="6"/>
  <c r="AO27" i="6"/>
  <c r="AO26" i="6"/>
  <c r="AO24" i="6"/>
  <c r="AO21" i="6"/>
  <c r="AO17" i="6"/>
  <c r="AO15" i="6"/>
  <c r="AO11" i="6"/>
  <c r="AO10" i="6"/>
  <c r="AO8" i="6"/>
  <c r="M119" i="7" s="1"/>
  <c r="BU46" i="6"/>
  <c r="BU45" i="6"/>
  <c r="BU44" i="6"/>
  <c r="BU43" i="6"/>
  <c r="BU42" i="6"/>
  <c r="BU40" i="6"/>
  <c r="BU30" i="6"/>
  <c r="BU29" i="6"/>
  <c r="BU28" i="6"/>
  <c r="BU27" i="6"/>
  <c r="BU26" i="6"/>
  <c r="BU24" i="6"/>
  <c r="BU14" i="6"/>
  <c r="BU13" i="6"/>
  <c r="BU12" i="6"/>
  <c r="BU11" i="6"/>
  <c r="BU10" i="6"/>
  <c r="BU8" i="6"/>
  <c r="S2" i="8"/>
  <c r="J25" i="7"/>
  <c r="BU4" i="6"/>
  <c r="BU41" i="6"/>
  <c r="BU31" i="6"/>
  <c r="BU25" i="6"/>
  <c r="BU15" i="6"/>
  <c r="BU9" i="6"/>
  <c r="BU38" i="6"/>
  <c r="BU37" i="6"/>
  <c r="BU36" i="6"/>
  <c r="BU35" i="6"/>
  <c r="BU34" i="6"/>
  <c r="BU32" i="6"/>
  <c r="BU22" i="6"/>
  <c r="BU21" i="6"/>
  <c r="BU20" i="6"/>
  <c r="BU19" i="6"/>
  <c r="BU18" i="6"/>
  <c r="BU16" i="6"/>
  <c r="BU6" i="6"/>
  <c r="BU5" i="6"/>
  <c r="AI47" i="4"/>
  <c r="BU39" i="6"/>
  <c r="BU33" i="6"/>
  <c r="BU23" i="6"/>
  <c r="BU17" i="6"/>
  <c r="BS45" i="6"/>
  <c r="BS35" i="6"/>
  <c r="BS29" i="6"/>
  <c r="BS19" i="6"/>
  <c r="BS13" i="6"/>
  <c r="AG47" i="4"/>
  <c r="BS44" i="6"/>
  <c r="BS41" i="6"/>
  <c r="BS40" i="6"/>
  <c r="BS39" i="6"/>
  <c r="BS38" i="6"/>
  <c r="BS34" i="6"/>
  <c r="BS28" i="6"/>
  <c r="BS25" i="6"/>
  <c r="BS24" i="6"/>
  <c r="BS23" i="6"/>
  <c r="BS22" i="6"/>
  <c r="BS18" i="6"/>
  <c r="BS12" i="6"/>
  <c r="BS9" i="6"/>
  <c r="BS8" i="6"/>
  <c r="BS7" i="6"/>
  <c r="BS6" i="6"/>
  <c r="BS43" i="6"/>
  <c r="BS37" i="6"/>
  <c r="BS27" i="6"/>
  <c r="BS21" i="6"/>
  <c r="BS11" i="6"/>
  <c r="BS5" i="6"/>
  <c r="R2" i="8"/>
  <c r="J24" i="7"/>
  <c r="BS4" i="6"/>
  <c r="BS46" i="6"/>
  <c r="BS42" i="6"/>
  <c r="BS36" i="6"/>
  <c r="BS33" i="6"/>
  <c r="BS32" i="6"/>
  <c r="BS31" i="6"/>
  <c r="BS30" i="6"/>
  <c r="BS26" i="6"/>
  <c r="BS20" i="6"/>
  <c r="BS17" i="6"/>
  <c r="BS16" i="6"/>
  <c r="BS15" i="6"/>
  <c r="BS14" i="6"/>
  <c r="C1070" i="7"/>
  <c r="C960" i="7"/>
  <c r="C740" i="7"/>
  <c r="C658" i="7"/>
  <c r="C630" i="7"/>
  <c r="C520" i="7"/>
  <c r="C465" i="7"/>
  <c r="C410" i="7"/>
  <c r="C383" i="7"/>
  <c r="C300" i="7"/>
  <c r="C135" i="7"/>
  <c r="C108" i="7"/>
  <c r="C1125" i="7"/>
  <c r="C1098" i="7"/>
  <c r="C823" i="7"/>
  <c r="C795" i="7"/>
  <c r="C713" i="7"/>
  <c r="C493" i="7"/>
  <c r="C438" i="7"/>
  <c r="C328" i="7"/>
  <c r="C273" i="7"/>
  <c r="C163" i="7"/>
  <c r="C80" i="7"/>
  <c r="C1153" i="7"/>
  <c r="C988" i="7"/>
  <c r="C933" i="7"/>
  <c r="C905" i="7"/>
  <c r="C878" i="7"/>
  <c r="C850" i="7"/>
  <c r="C685" i="7"/>
  <c r="C548" i="7"/>
  <c r="C245" i="7"/>
  <c r="C218" i="7"/>
  <c r="C190" i="7"/>
  <c r="C1180" i="7"/>
  <c r="C1043" i="7"/>
  <c r="C1015" i="7"/>
  <c r="C768" i="7"/>
  <c r="C603" i="7"/>
  <c r="C575" i="7"/>
  <c r="C355" i="7"/>
  <c r="C53" i="7"/>
  <c r="C1179" i="7"/>
  <c r="C1042" i="7"/>
  <c r="C987" i="7"/>
  <c r="C849" i="7"/>
  <c r="C794" i="7"/>
  <c r="C767" i="7"/>
  <c r="C519" i="7"/>
  <c r="C217" i="7"/>
  <c r="C79" i="7"/>
  <c r="C1152" i="7"/>
  <c r="C1124" i="7"/>
  <c r="C1069" i="7"/>
  <c r="C959" i="7"/>
  <c r="C877" i="7"/>
  <c r="C822" i="7"/>
  <c r="C712" i="7"/>
  <c r="C684" i="7"/>
  <c r="C492" i="7"/>
  <c r="C299" i="7"/>
  <c r="C272" i="7"/>
  <c r="C162" i="7"/>
  <c r="C107" i="7"/>
  <c r="C1097" i="7"/>
  <c r="C904" i="7"/>
  <c r="C739" i="7"/>
  <c r="C629" i="7"/>
  <c r="C574" i="7"/>
  <c r="C547" i="7"/>
  <c r="C437" i="7"/>
  <c r="C409" i="7"/>
  <c r="C382" i="7"/>
  <c r="C327" i="7"/>
  <c r="C244" i="7"/>
  <c r="C134" i="7"/>
  <c r="C52" i="7"/>
  <c r="C1014" i="7"/>
  <c r="C932" i="7"/>
  <c r="C657" i="7"/>
  <c r="C602" i="7"/>
  <c r="C464" i="7"/>
  <c r="C354" i="7"/>
  <c r="C189" i="7"/>
  <c r="BQ44" i="6"/>
  <c r="BQ42" i="6"/>
  <c r="BQ36" i="6"/>
  <c r="BQ34" i="6"/>
  <c r="BQ28" i="6"/>
  <c r="BQ20" i="6"/>
  <c r="BQ45" i="6"/>
  <c r="BQ43" i="6"/>
  <c r="BQ37" i="6"/>
  <c r="BQ35" i="6"/>
  <c r="BQ29" i="6"/>
  <c r="BQ27" i="6"/>
  <c r="BQ21" i="6"/>
  <c r="BQ19" i="6"/>
  <c r="BQ13" i="6"/>
  <c r="BQ11" i="6"/>
  <c r="BQ5" i="6"/>
  <c r="BQ46" i="6"/>
  <c r="BQ38" i="6"/>
  <c r="BQ30" i="6"/>
  <c r="BQ26" i="6"/>
  <c r="BQ22" i="6"/>
  <c r="BQ18" i="6"/>
  <c r="BQ14" i="6"/>
  <c r="BQ12" i="6"/>
  <c r="BQ10" i="6"/>
  <c r="BQ6" i="6"/>
  <c r="BQ40" i="6"/>
  <c r="BQ32" i="6"/>
  <c r="BQ24" i="6"/>
  <c r="BQ16" i="6"/>
  <c r="BQ8" i="6"/>
  <c r="Q2" i="8"/>
  <c r="J23" i="7"/>
  <c r="BQ4" i="6"/>
  <c r="BQ41" i="6"/>
  <c r="BQ31" i="6"/>
  <c r="BQ25" i="6"/>
  <c r="BQ15" i="6"/>
  <c r="BQ9" i="6"/>
  <c r="BQ39" i="6"/>
  <c r="BQ33" i="6"/>
  <c r="BQ23" i="6"/>
  <c r="BQ17" i="6"/>
  <c r="C1068" i="7"/>
  <c r="C958" i="7"/>
  <c r="C931" i="7"/>
  <c r="C793" i="7"/>
  <c r="C656" i="7"/>
  <c r="C601" i="7"/>
  <c r="C436" i="7"/>
  <c r="C78" i="7"/>
  <c r="C1123" i="7"/>
  <c r="C1041" i="7"/>
  <c r="C903" i="7"/>
  <c r="C766" i="7"/>
  <c r="C738" i="7"/>
  <c r="C298" i="7"/>
  <c r="C243" i="7"/>
  <c r="C1151" i="7"/>
  <c r="C1013" i="7"/>
  <c r="C986" i="7"/>
  <c r="C876" i="7"/>
  <c r="C821" i="7"/>
  <c r="C711" i="7"/>
  <c r="C683" i="7"/>
  <c r="C628" i="7"/>
  <c r="C573" i="7"/>
  <c r="C491" i="7"/>
  <c r="C463" i="7"/>
  <c r="C408" i="7"/>
  <c r="C353" i="7"/>
  <c r="C216" i="7"/>
  <c r="C161" i="7"/>
  <c r="C133" i="7"/>
  <c r="C1178" i="7"/>
  <c r="C1096" i="7"/>
  <c r="C848" i="7"/>
  <c r="C546" i="7"/>
  <c r="C518" i="7"/>
  <c r="C381" i="7"/>
  <c r="C326" i="7"/>
  <c r="C271" i="7"/>
  <c r="C188" i="7"/>
  <c r="C106" i="7"/>
  <c r="C51" i="7"/>
  <c r="C25" i="7"/>
  <c r="C24" i="7"/>
  <c r="C23" i="7"/>
  <c r="W48" i="4"/>
  <c r="M45" i="8" s="1"/>
  <c r="AK48" i="4"/>
  <c r="AM48" i="4"/>
  <c r="K1182" i="7" s="1"/>
  <c r="N1182" i="7" s="1"/>
  <c r="S48" i="4"/>
  <c r="BA4" i="6"/>
  <c r="M15" i="7" s="1"/>
  <c r="BA40" i="6"/>
  <c r="BA38" i="6"/>
  <c r="BA33" i="6"/>
  <c r="BA31" i="6"/>
  <c r="BA24" i="6"/>
  <c r="BA22" i="6"/>
  <c r="BA17" i="6"/>
  <c r="BA15" i="6"/>
  <c r="BA8" i="6"/>
  <c r="BA6" i="6"/>
  <c r="BA46" i="6"/>
  <c r="BA41" i="6"/>
  <c r="BA39" i="6"/>
  <c r="BA32" i="6"/>
  <c r="BA30" i="6"/>
  <c r="BA25" i="6"/>
  <c r="BA23" i="6"/>
  <c r="BA16" i="6"/>
  <c r="BA14" i="6"/>
  <c r="BA9" i="6"/>
  <c r="AY4" i="6"/>
  <c r="AY39" i="6"/>
  <c r="AY27" i="6"/>
  <c r="AY19" i="6"/>
  <c r="AY45" i="6"/>
  <c r="AY41" i="6"/>
  <c r="AY37" i="6"/>
  <c r="AY33" i="6"/>
  <c r="AY29" i="6"/>
  <c r="AY25" i="6"/>
  <c r="AY21" i="6"/>
  <c r="AY17" i="6"/>
  <c r="AY13" i="6"/>
  <c r="AY9" i="6"/>
  <c r="AY5" i="6"/>
  <c r="AY43" i="6"/>
  <c r="AY35" i="6"/>
  <c r="AY31" i="6"/>
  <c r="AY23" i="6"/>
  <c r="AY15" i="6"/>
  <c r="AY11" i="6"/>
  <c r="AY7" i="6"/>
  <c r="AY44" i="6"/>
  <c r="AY40" i="6"/>
  <c r="AY36" i="6"/>
  <c r="AY32" i="6"/>
  <c r="AY28" i="6"/>
  <c r="AY24" i="6"/>
  <c r="AY20" i="6"/>
  <c r="AY16" i="6"/>
  <c r="AY12" i="6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B4" i="3"/>
  <c r="A4" i="3"/>
  <c r="B3" i="3"/>
  <c r="A3" i="3"/>
  <c r="B2" i="3"/>
  <c r="B1" i="3"/>
  <c r="E2" i="3"/>
  <c r="G2" i="3"/>
  <c r="I2" i="3"/>
  <c r="K2" i="3"/>
  <c r="M2" i="3"/>
  <c r="O2" i="3"/>
  <c r="Q2" i="3"/>
  <c r="S2" i="3"/>
  <c r="U2" i="3"/>
  <c r="W2" i="3"/>
  <c r="Y2" i="3"/>
  <c r="AA2" i="3"/>
  <c r="AC2" i="3"/>
  <c r="AK2" i="3"/>
  <c r="AM2" i="3"/>
  <c r="C2" i="3"/>
  <c r="E1" i="3"/>
  <c r="G1" i="3"/>
  <c r="I1" i="3"/>
  <c r="K1" i="3"/>
  <c r="M1" i="3"/>
  <c r="O1" i="3"/>
  <c r="Q1" i="3"/>
  <c r="S1" i="3"/>
  <c r="U1" i="3"/>
  <c r="W1" i="3"/>
  <c r="Y1" i="3"/>
  <c r="AA1" i="3"/>
  <c r="AC1" i="3"/>
  <c r="AE1" i="3"/>
  <c r="AG1" i="3"/>
  <c r="AI1" i="3"/>
  <c r="AK1" i="3"/>
  <c r="AM1" i="3"/>
  <c r="C1" i="3"/>
  <c r="M40" i="7" l="1"/>
  <c r="K962" i="7"/>
  <c r="N962" i="7" s="1"/>
  <c r="K1045" i="7"/>
  <c r="N1045" i="7" s="1"/>
  <c r="K990" i="7"/>
  <c r="N990" i="7" s="1"/>
  <c r="K1100" i="7"/>
  <c r="N1100" i="7" s="1"/>
  <c r="K1017" i="7"/>
  <c r="N1017" i="7" s="1"/>
  <c r="K1155" i="7"/>
  <c r="N1155" i="7" s="1"/>
  <c r="K1072" i="7"/>
  <c r="N1072" i="7" s="1"/>
  <c r="K1127" i="7"/>
  <c r="N1127" i="7" s="1"/>
  <c r="K907" i="7"/>
  <c r="N907" i="7" s="1"/>
  <c r="K935" i="7"/>
  <c r="N935" i="7" s="1"/>
  <c r="K770" i="7"/>
  <c r="N770" i="7" s="1"/>
  <c r="K880" i="7"/>
  <c r="N880" i="7" s="1"/>
  <c r="K825" i="7"/>
  <c r="N825" i="7" s="1"/>
  <c r="K852" i="7"/>
  <c r="N852" i="7" s="1"/>
  <c r="K797" i="7"/>
  <c r="N797" i="7" s="1"/>
  <c r="K522" i="7"/>
  <c r="N522" i="7" s="1"/>
  <c r="K687" i="7"/>
  <c r="N687" i="7" s="1"/>
  <c r="K550" i="7"/>
  <c r="N550" i="7" s="1"/>
  <c r="K632" i="7"/>
  <c r="N632" i="7" s="1"/>
  <c r="K605" i="7"/>
  <c r="N605" i="7" s="1"/>
  <c r="K577" i="7"/>
  <c r="N577" i="7" s="1"/>
  <c r="K660" i="7"/>
  <c r="N660" i="7" s="1"/>
  <c r="K742" i="7"/>
  <c r="N742" i="7" s="1"/>
  <c r="K467" i="7"/>
  <c r="N467" i="7" s="1"/>
  <c r="K495" i="7"/>
  <c r="N495" i="7" s="1"/>
  <c r="K385" i="7"/>
  <c r="N385" i="7" s="1"/>
  <c r="K192" i="7"/>
  <c r="N192" i="7" s="1"/>
  <c r="K137" i="7"/>
  <c r="N137" i="7" s="1"/>
  <c r="K165" i="7"/>
  <c r="N165" i="7" s="1"/>
  <c r="K302" i="7"/>
  <c r="N302" i="7" s="1"/>
  <c r="K412" i="7"/>
  <c r="N412" i="7" s="1"/>
  <c r="K110" i="7"/>
  <c r="N110" i="7" s="1"/>
  <c r="K330" i="7"/>
  <c r="N330" i="7" s="1"/>
  <c r="K275" i="7"/>
  <c r="N275" i="7" s="1"/>
  <c r="K357" i="7"/>
  <c r="N357" i="7" s="1"/>
  <c r="K220" i="7"/>
  <c r="N220" i="7" s="1"/>
  <c r="K247" i="7"/>
  <c r="N247" i="7" s="1"/>
  <c r="K440" i="7"/>
  <c r="N440" i="7" s="1"/>
  <c r="K1126" i="7"/>
  <c r="N1126" i="7" s="1"/>
  <c r="K1099" i="7"/>
  <c r="N1099" i="7" s="1"/>
  <c r="K1154" i="7"/>
  <c r="N1154" i="7" s="1"/>
  <c r="K1181" i="7"/>
  <c r="N1181" i="7" s="1"/>
  <c r="K934" i="7"/>
  <c r="N934" i="7" s="1"/>
  <c r="K824" i="7"/>
  <c r="N824" i="7" s="1"/>
  <c r="K906" i="7"/>
  <c r="N906" i="7" s="1"/>
  <c r="K1071" i="7"/>
  <c r="N1071" i="7" s="1"/>
  <c r="K769" i="7"/>
  <c r="N769" i="7" s="1"/>
  <c r="K961" i="7"/>
  <c r="N961" i="7" s="1"/>
  <c r="K851" i="7"/>
  <c r="N851" i="7" s="1"/>
  <c r="K1044" i="7"/>
  <c r="N1044" i="7" s="1"/>
  <c r="K879" i="7"/>
  <c r="N879" i="7" s="1"/>
  <c r="K796" i="7"/>
  <c r="N796" i="7" s="1"/>
  <c r="K989" i="7"/>
  <c r="N989" i="7" s="1"/>
  <c r="K1016" i="7"/>
  <c r="N1016" i="7" s="1"/>
  <c r="K439" i="7"/>
  <c r="N439" i="7" s="1"/>
  <c r="K549" i="7"/>
  <c r="N549" i="7" s="1"/>
  <c r="K659" i="7"/>
  <c r="N659" i="7" s="1"/>
  <c r="K576" i="7"/>
  <c r="N576" i="7" s="1"/>
  <c r="K686" i="7"/>
  <c r="N686" i="7" s="1"/>
  <c r="K741" i="7"/>
  <c r="N741" i="7" s="1"/>
  <c r="K466" i="7"/>
  <c r="N466" i="7" s="1"/>
  <c r="K521" i="7"/>
  <c r="N521" i="7" s="1"/>
  <c r="K494" i="7"/>
  <c r="N494" i="7" s="1"/>
  <c r="K631" i="7"/>
  <c r="N631" i="7" s="1"/>
  <c r="K604" i="7"/>
  <c r="N604" i="7" s="1"/>
  <c r="K714" i="7"/>
  <c r="N714" i="7" s="1"/>
  <c r="K274" i="7"/>
  <c r="N274" i="7" s="1"/>
  <c r="K411" i="7"/>
  <c r="N411" i="7" s="1"/>
  <c r="K109" i="7"/>
  <c r="N109" i="7" s="1"/>
  <c r="K191" i="7"/>
  <c r="N191" i="7" s="1"/>
  <c r="K356" i="7"/>
  <c r="N356" i="7" s="1"/>
  <c r="K164" i="7"/>
  <c r="N164" i="7" s="1"/>
  <c r="K301" i="7"/>
  <c r="N301" i="7" s="1"/>
  <c r="K384" i="7"/>
  <c r="N384" i="7" s="1"/>
  <c r="K329" i="7"/>
  <c r="N329" i="7" s="1"/>
  <c r="K219" i="7"/>
  <c r="N219" i="7" s="1"/>
  <c r="K136" i="7"/>
  <c r="N136" i="7" s="1"/>
  <c r="K246" i="7"/>
  <c r="N246" i="7" s="1"/>
  <c r="M1164" i="7"/>
  <c r="K1164" i="7"/>
  <c r="N1164" i="7" s="1"/>
  <c r="G1164" i="7"/>
  <c r="M999" i="7"/>
  <c r="K999" i="7"/>
  <c r="N999" i="7" s="1"/>
  <c r="G999" i="7"/>
  <c r="M1027" i="7"/>
  <c r="K1027" i="7"/>
  <c r="N1027" i="7" s="1"/>
  <c r="G1027" i="7"/>
  <c r="M1054" i="7"/>
  <c r="G1054" i="7"/>
  <c r="K1054" i="7"/>
  <c r="N1054" i="7" s="1"/>
  <c r="G1082" i="7"/>
  <c r="K1082" i="7"/>
  <c r="N1082" i="7" s="1"/>
  <c r="M1082" i="7"/>
  <c r="M1137" i="7"/>
  <c r="G1137" i="7"/>
  <c r="K1137" i="7"/>
  <c r="N1137" i="7" s="1"/>
  <c r="M1109" i="7"/>
  <c r="K1109" i="7"/>
  <c r="N1109" i="7" s="1"/>
  <c r="G1109" i="7"/>
  <c r="M174" i="7"/>
  <c r="K174" i="7"/>
  <c r="N174" i="7" s="1"/>
  <c r="G174" i="7"/>
  <c r="G614" i="7"/>
  <c r="K614" i="7"/>
  <c r="N614" i="7" s="1"/>
  <c r="M614" i="7"/>
  <c r="M339" i="7"/>
  <c r="G339" i="7"/>
  <c r="K339" i="7"/>
  <c r="N339" i="7" s="1"/>
  <c r="M889" i="7"/>
  <c r="K889" i="7"/>
  <c r="N889" i="7" s="1"/>
  <c r="G889" i="7"/>
  <c r="M807" i="7"/>
  <c r="G807" i="7"/>
  <c r="K807" i="7"/>
  <c r="N807" i="7" s="1"/>
  <c r="M92" i="7"/>
  <c r="M14" i="7"/>
  <c r="M72" i="7"/>
  <c r="M45" i="7"/>
  <c r="K449" i="7"/>
  <c r="N449" i="7" s="1"/>
  <c r="G449" i="7"/>
  <c r="M449" i="7"/>
  <c r="M312" i="7"/>
  <c r="K312" i="7"/>
  <c r="N312" i="7" s="1"/>
  <c r="G312" i="7"/>
  <c r="M752" i="7"/>
  <c r="G752" i="7"/>
  <c r="K752" i="7"/>
  <c r="N752" i="7" s="1"/>
  <c r="M972" i="7"/>
  <c r="G972" i="7"/>
  <c r="K972" i="7"/>
  <c r="N972" i="7" s="1"/>
  <c r="M669" i="7"/>
  <c r="G669" i="7"/>
  <c r="K669" i="7"/>
  <c r="N669" i="7" s="1"/>
  <c r="M587" i="7"/>
  <c r="K587" i="7"/>
  <c r="N587" i="7" s="1"/>
  <c r="G587" i="7"/>
  <c r="M394" i="7"/>
  <c r="G394" i="7"/>
  <c r="K394" i="7"/>
  <c r="N394" i="7" s="1"/>
  <c r="M834" i="7"/>
  <c r="G834" i="7"/>
  <c r="K834" i="7"/>
  <c r="N834" i="7" s="1"/>
  <c r="M532" i="7"/>
  <c r="G532" i="7"/>
  <c r="K532" i="7"/>
  <c r="N532" i="7" s="1"/>
  <c r="M202" i="7"/>
  <c r="K202" i="7"/>
  <c r="N202" i="7" s="1"/>
  <c r="G202" i="7"/>
  <c r="M642" i="7"/>
  <c r="K642" i="7"/>
  <c r="N642" i="7" s="1"/>
  <c r="G642" i="7"/>
  <c r="M862" i="7"/>
  <c r="K862" i="7"/>
  <c r="N862" i="7" s="1"/>
  <c r="G862" i="7"/>
  <c r="M697" i="7"/>
  <c r="K697" i="7"/>
  <c r="N697" i="7" s="1"/>
  <c r="G697" i="7"/>
  <c r="K917" i="7"/>
  <c r="N917" i="7" s="1"/>
  <c r="G917" i="7"/>
  <c r="M917" i="7"/>
  <c r="G367" i="7"/>
  <c r="K367" i="7"/>
  <c r="N367" i="7" s="1"/>
  <c r="M367" i="7"/>
  <c r="M67" i="7"/>
  <c r="K257" i="7"/>
  <c r="N257" i="7" s="1"/>
  <c r="G257" i="7"/>
  <c r="M257" i="7"/>
  <c r="G284" i="7"/>
  <c r="M284" i="7"/>
  <c r="K284" i="7"/>
  <c r="N284" i="7" s="1"/>
  <c r="M504" i="7"/>
  <c r="G504" i="7"/>
  <c r="K504" i="7"/>
  <c r="N504" i="7" s="1"/>
  <c r="M724" i="7"/>
  <c r="G724" i="7"/>
  <c r="K724" i="7"/>
  <c r="N724" i="7" s="1"/>
  <c r="M944" i="7"/>
  <c r="K944" i="7"/>
  <c r="N944" i="7" s="1"/>
  <c r="G944" i="7"/>
  <c r="M422" i="7"/>
  <c r="G422" i="7"/>
  <c r="K422" i="7"/>
  <c r="N422" i="7" s="1"/>
  <c r="M559" i="7"/>
  <c r="G559" i="7"/>
  <c r="K559" i="7"/>
  <c r="N559" i="7" s="1"/>
  <c r="K779" i="7"/>
  <c r="N779" i="7" s="1"/>
  <c r="G779" i="7"/>
  <c r="M779" i="7"/>
  <c r="M477" i="7"/>
  <c r="K477" i="7"/>
  <c r="N477" i="7" s="1"/>
  <c r="G477" i="7"/>
  <c r="Y48" i="4"/>
  <c r="N45" i="8" s="1"/>
  <c r="M71" i="7"/>
  <c r="M44" i="7"/>
  <c r="M42" i="7"/>
  <c r="M13" i="7"/>
  <c r="I48" i="4"/>
  <c r="E48" i="4"/>
  <c r="K918" i="7" s="1"/>
  <c r="N918" i="7" s="1"/>
  <c r="G48" i="4"/>
  <c r="K39" i="7" s="1"/>
  <c r="N39" i="7" s="1"/>
  <c r="M27" i="7"/>
  <c r="G27" i="7"/>
  <c r="K27" i="7"/>
  <c r="N27" i="7" s="1"/>
  <c r="U45" i="8"/>
  <c r="K55" i="7"/>
  <c r="N55" i="7" s="1"/>
  <c r="K82" i="7"/>
  <c r="N82" i="7" s="1"/>
  <c r="M26" i="7"/>
  <c r="G26" i="7"/>
  <c r="K26" i="7"/>
  <c r="N26" i="7" s="1"/>
  <c r="T45" i="8"/>
  <c r="K81" i="7"/>
  <c r="N81" i="7" s="1"/>
  <c r="K54" i="7"/>
  <c r="N54" i="7" s="1"/>
  <c r="M80" i="7"/>
  <c r="G80" i="7"/>
  <c r="M520" i="7"/>
  <c r="G520" i="7"/>
  <c r="M795" i="7"/>
  <c r="G795" i="7"/>
  <c r="M163" i="7"/>
  <c r="G163" i="7"/>
  <c r="M1043" i="7"/>
  <c r="G1043" i="7"/>
  <c r="M218" i="7"/>
  <c r="G218" i="7"/>
  <c r="M658" i="7"/>
  <c r="G658" i="7"/>
  <c r="M575" i="7"/>
  <c r="G575" i="7"/>
  <c r="M905" i="7"/>
  <c r="G905" i="7"/>
  <c r="M53" i="7"/>
  <c r="G53" i="7"/>
  <c r="M383" i="7"/>
  <c r="G383" i="7"/>
  <c r="M713" i="7"/>
  <c r="G713" i="7"/>
  <c r="M933" i="7"/>
  <c r="G933" i="7"/>
  <c r="M300" i="7"/>
  <c r="G300" i="7"/>
  <c r="M740" i="7"/>
  <c r="G740" i="7"/>
  <c r="M1180" i="7"/>
  <c r="G1180" i="7"/>
  <c r="M438" i="7"/>
  <c r="G438" i="7"/>
  <c r="M878" i="7"/>
  <c r="G878" i="7"/>
  <c r="M1098" i="7"/>
  <c r="G1098" i="7"/>
  <c r="K1098" i="7"/>
  <c r="N1098" i="7" s="1"/>
  <c r="M355" i="7"/>
  <c r="G355" i="7"/>
  <c r="M960" i="7"/>
  <c r="G960" i="7"/>
  <c r="M190" i="7"/>
  <c r="G190" i="7"/>
  <c r="M850" i="7"/>
  <c r="G850" i="7"/>
  <c r="M245" i="7"/>
  <c r="G245" i="7"/>
  <c r="M1015" i="7"/>
  <c r="K1015" i="7"/>
  <c r="N1015" i="7" s="1"/>
  <c r="G1015" i="7"/>
  <c r="M603" i="7"/>
  <c r="G603" i="7"/>
  <c r="M108" i="7"/>
  <c r="G108" i="7"/>
  <c r="M135" i="7"/>
  <c r="G135" i="7"/>
  <c r="G465" i="7"/>
  <c r="M465" i="7"/>
  <c r="G685" i="7"/>
  <c r="M685" i="7"/>
  <c r="M1125" i="7"/>
  <c r="G1125" i="7"/>
  <c r="K1125" i="7"/>
  <c r="N1125" i="7" s="1"/>
  <c r="M273" i="7"/>
  <c r="G273" i="7"/>
  <c r="M493" i="7"/>
  <c r="G493" i="7"/>
  <c r="M823" i="7"/>
  <c r="G823" i="7"/>
  <c r="G1153" i="7"/>
  <c r="M1153" i="7"/>
  <c r="AI48" i="4"/>
  <c r="S45" i="8" s="1"/>
  <c r="M410" i="7"/>
  <c r="G410" i="7"/>
  <c r="M630" i="7"/>
  <c r="G630" i="7"/>
  <c r="M1070" i="7"/>
  <c r="G1070" i="7"/>
  <c r="M328" i="7"/>
  <c r="G328" i="7"/>
  <c r="M548" i="7"/>
  <c r="G548" i="7"/>
  <c r="M768" i="7"/>
  <c r="G768" i="7"/>
  <c r="M988" i="7"/>
  <c r="G988" i="7"/>
  <c r="M327" i="7"/>
  <c r="G327" i="7"/>
  <c r="M767" i="7"/>
  <c r="G767" i="7"/>
  <c r="M162" i="7"/>
  <c r="G162" i="7"/>
  <c r="M1042" i="7"/>
  <c r="K1042" i="7"/>
  <c r="N1042" i="7" s="1"/>
  <c r="G1042" i="7"/>
  <c r="G739" i="7"/>
  <c r="M739" i="7"/>
  <c r="M354" i="7"/>
  <c r="G354" i="7"/>
  <c r="G794" i="7"/>
  <c r="M794" i="7"/>
  <c r="M52" i="7"/>
  <c r="G52" i="7"/>
  <c r="M932" i="7"/>
  <c r="G932" i="7"/>
  <c r="M959" i="7"/>
  <c r="G959" i="7"/>
  <c r="M107" i="7"/>
  <c r="G107" i="7"/>
  <c r="G547" i="7"/>
  <c r="M547" i="7"/>
  <c r="M987" i="7"/>
  <c r="G987" i="7"/>
  <c r="M602" i="7"/>
  <c r="G602" i="7"/>
  <c r="M299" i="7"/>
  <c r="G299" i="7"/>
  <c r="M134" i="7"/>
  <c r="G134" i="7"/>
  <c r="M574" i="7"/>
  <c r="G574" i="7"/>
  <c r="M1014" i="7"/>
  <c r="K1014" i="7"/>
  <c r="N1014" i="7" s="1"/>
  <c r="G1014" i="7"/>
  <c r="M492" i="7"/>
  <c r="G492" i="7"/>
  <c r="M189" i="7"/>
  <c r="G189" i="7"/>
  <c r="M629" i="7"/>
  <c r="G629" i="7"/>
  <c r="M217" i="7"/>
  <c r="G217" i="7"/>
  <c r="M437" i="7"/>
  <c r="G437" i="7"/>
  <c r="M657" i="7"/>
  <c r="G657" i="7"/>
  <c r="M877" i="7"/>
  <c r="G877" i="7"/>
  <c r="M1097" i="7"/>
  <c r="G1097" i="7"/>
  <c r="M382" i="7"/>
  <c r="G382" i="7"/>
  <c r="M822" i="7"/>
  <c r="G822" i="7"/>
  <c r="M79" i="7"/>
  <c r="G79" i="7"/>
  <c r="M519" i="7"/>
  <c r="G519" i="7"/>
  <c r="M1069" i="7"/>
  <c r="G1069" i="7"/>
  <c r="M244" i="7"/>
  <c r="G244" i="7"/>
  <c r="M464" i="7"/>
  <c r="G464" i="7"/>
  <c r="M684" i="7"/>
  <c r="G684" i="7"/>
  <c r="M904" i="7"/>
  <c r="G904" i="7"/>
  <c r="M1124" i="7"/>
  <c r="G1124" i="7"/>
  <c r="M272" i="7"/>
  <c r="G272" i="7"/>
  <c r="M712" i="7"/>
  <c r="G712" i="7"/>
  <c r="M1152" i="7"/>
  <c r="G1152" i="7"/>
  <c r="M409" i="7"/>
  <c r="G409" i="7"/>
  <c r="M849" i="7"/>
  <c r="G849" i="7"/>
  <c r="G1179" i="7"/>
  <c r="M1179" i="7"/>
  <c r="K1179" i="7"/>
  <c r="N1179" i="7" s="1"/>
  <c r="M573" i="7"/>
  <c r="K573" i="7"/>
  <c r="N573" i="7" s="1"/>
  <c r="G573" i="7"/>
  <c r="M793" i="7"/>
  <c r="G793" i="7"/>
  <c r="K793" i="7"/>
  <c r="N793" i="7" s="1"/>
  <c r="M1013" i="7"/>
  <c r="K1013" i="7"/>
  <c r="N1013" i="7" s="1"/>
  <c r="G1013" i="7"/>
  <c r="M51" i="7"/>
  <c r="K51" i="7"/>
  <c r="N51" i="7" s="1"/>
  <c r="G51" i="7"/>
  <c r="M271" i="7"/>
  <c r="G271" i="7"/>
  <c r="K271" i="7"/>
  <c r="N271" i="7" s="1"/>
  <c r="M491" i="7"/>
  <c r="K491" i="7"/>
  <c r="N491" i="7" s="1"/>
  <c r="G491" i="7"/>
  <c r="K711" i="7"/>
  <c r="N711" i="7" s="1"/>
  <c r="G711" i="7"/>
  <c r="M711" i="7"/>
  <c r="M931" i="7"/>
  <c r="K931" i="7"/>
  <c r="N931" i="7" s="1"/>
  <c r="G931" i="7"/>
  <c r="M1151" i="7"/>
  <c r="K1151" i="7"/>
  <c r="N1151" i="7" s="1"/>
  <c r="G1151" i="7"/>
  <c r="M188" i="7"/>
  <c r="K188" i="7"/>
  <c r="N188" i="7" s="1"/>
  <c r="G188" i="7"/>
  <c r="M408" i="7"/>
  <c r="G408" i="7"/>
  <c r="K408" i="7"/>
  <c r="N408" i="7" s="1"/>
  <c r="M628" i="7"/>
  <c r="K628" i="7"/>
  <c r="N628" i="7" s="1"/>
  <c r="G628" i="7"/>
  <c r="M848" i="7"/>
  <c r="G848" i="7"/>
  <c r="K848" i="7"/>
  <c r="N848" i="7" s="1"/>
  <c r="M1068" i="7"/>
  <c r="G1068" i="7"/>
  <c r="K1068" i="7"/>
  <c r="N1068" i="7" s="1"/>
  <c r="M106" i="7"/>
  <c r="K106" i="7"/>
  <c r="N106" i="7" s="1"/>
  <c r="G106" i="7"/>
  <c r="M326" i="7"/>
  <c r="G326" i="7"/>
  <c r="K326" i="7"/>
  <c r="N326" i="7" s="1"/>
  <c r="M546" i="7"/>
  <c r="G546" i="7"/>
  <c r="K546" i="7"/>
  <c r="N546" i="7" s="1"/>
  <c r="M766" i="7"/>
  <c r="K766" i="7"/>
  <c r="N766" i="7" s="1"/>
  <c r="G766" i="7"/>
  <c r="K986" i="7"/>
  <c r="N986" i="7" s="1"/>
  <c r="M986" i="7"/>
  <c r="G986" i="7"/>
  <c r="M243" i="7"/>
  <c r="G243" i="7"/>
  <c r="K243" i="7"/>
  <c r="N243" i="7" s="1"/>
  <c r="M463" i="7"/>
  <c r="G463" i="7"/>
  <c r="K463" i="7"/>
  <c r="N463" i="7" s="1"/>
  <c r="M683" i="7"/>
  <c r="G683" i="7"/>
  <c r="K683" i="7"/>
  <c r="N683" i="7" s="1"/>
  <c r="M903" i="7"/>
  <c r="K903" i="7"/>
  <c r="N903" i="7" s="1"/>
  <c r="G903" i="7"/>
  <c r="M1123" i="7"/>
  <c r="K1123" i="7"/>
  <c r="N1123" i="7" s="1"/>
  <c r="G1123" i="7"/>
  <c r="M161" i="7"/>
  <c r="K161" i="7"/>
  <c r="N161" i="7" s="1"/>
  <c r="G161" i="7"/>
  <c r="M381" i="7"/>
  <c r="G381" i="7"/>
  <c r="K381" i="7"/>
  <c r="N381" i="7" s="1"/>
  <c r="M601" i="7"/>
  <c r="K601" i="7"/>
  <c r="N601" i="7" s="1"/>
  <c r="G601" i="7"/>
  <c r="M821" i="7"/>
  <c r="K821" i="7"/>
  <c r="N821" i="7" s="1"/>
  <c r="G821" i="7"/>
  <c r="M1041" i="7"/>
  <c r="K1041" i="7"/>
  <c r="N1041" i="7" s="1"/>
  <c r="G1041" i="7"/>
  <c r="M78" i="7"/>
  <c r="G78" i="7"/>
  <c r="K78" i="7"/>
  <c r="N78" i="7" s="1"/>
  <c r="M298" i="7"/>
  <c r="K298" i="7"/>
  <c r="N298" i="7" s="1"/>
  <c r="G298" i="7"/>
  <c r="M518" i="7"/>
  <c r="G518" i="7"/>
  <c r="K518" i="7"/>
  <c r="N518" i="7" s="1"/>
  <c r="M958" i="7"/>
  <c r="K958" i="7"/>
  <c r="N958" i="7" s="1"/>
  <c r="G958" i="7"/>
  <c r="M216" i="7"/>
  <c r="G216" i="7"/>
  <c r="K216" i="7"/>
  <c r="N216" i="7" s="1"/>
  <c r="M436" i="7"/>
  <c r="K436" i="7"/>
  <c r="N436" i="7" s="1"/>
  <c r="G436" i="7"/>
  <c r="M656" i="7"/>
  <c r="K656" i="7"/>
  <c r="N656" i="7" s="1"/>
  <c r="G656" i="7"/>
  <c r="M876" i="7"/>
  <c r="G876" i="7"/>
  <c r="K876" i="7"/>
  <c r="N876" i="7" s="1"/>
  <c r="G133" i="7"/>
  <c r="K133" i="7"/>
  <c r="N133" i="7" s="1"/>
  <c r="M133" i="7"/>
  <c r="M353" i="7"/>
  <c r="G353" i="7"/>
  <c r="K353" i="7"/>
  <c r="N353" i="7" s="1"/>
  <c r="M738" i="7"/>
  <c r="K738" i="7"/>
  <c r="N738" i="7" s="1"/>
  <c r="G738" i="7"/>
  <c r="M1178" i="7"/>
  <c r="K1178" i="7"/>
  <c r="N1178" i="7" s="1"/>
  <c r="G1178" i="7"/>
  <c r="M1096" i="7"/>
  <c r="K1096" i="7"/>
  <c r="N1096" i="7" s="1"/>
  <c r="G1096" i="7"/>
  <c r="M50" i="7"/>
  <c r="G50" i="7"/>
  <c r="M270" i="7"/>
  <c r="G270" i="7"/>
  <c r="M490" i="7"/>
  <c r="G490" i="7"/>
  <c r="M710" i="7"/>
  <c r="G710" i="7"/>
  <c r="M930" i="7"/>
  <c r="G930" i="7"/>
  <c r="M1150" i="7"/>
  <c r="G1150" i="7"/>
  <c r="G242" i="7"/>
  <c r="M242" i="7"/>
  <c r="M462" i="7"/>
  <c r="G462" i="7"/>
  <c r="M902" i="7"/>
  <c r="G902" i="7"/>
  <c r="M407" i="7"/>
  <c r="G407" i="7"/>
  <c r="M847" i="7"/>
  <c r="G847" i="7"/>
  <c r="M435" i="7"/>
  <c r="G435" i="7"/>
  <c r="G765" i="7"/>
  <c r="M765" i="7"/>
  <c r="AC48" i="4"/>
  <c r="P45" i="8" s="1"/>
  <c r="M627" i="7"/>
  <c r="G627" i="7"/>
  <c r="M215" i="7"/>
  <c r="G215" i="7"/>
  <c r="M545" i="7"/>
  <c r="G545" i="7"/>
  <c r="G1095" i="7"/>
  <c r="M1095" i="7"/>
  <c r="M682" i="7"/>
  <c r="G682" i="7"/>
  <c r="G1122" i="7"/>
  <c r="M1122" i="7"/>
  <c r="K380" i="7"/>
  <c r="N380" i="7" s="1"/>
  <c r="G380" i="7"/>
  <c r="M380" i="7"/>
  <c r="M160" i="7"/>
  <c r="K160" i="7"/>
  <c r="N160" i="7" s="1"/>
  <c r="G160" i="7"/>
  <c r="M600" i="7"/>
  <c r="G600" i="7"/>
  <c r="M820" i="7"/>
  <c r="G820" i="7"/>
  <c r="M1040" i="7"/>
  <c r="G1040" i="7"/>
  <c r="M297" i="7"/>
  <c r="G297" i="7"/>
  <c r="G1177" i="7"/>
  <c r="M1177" i="7"/>
  <c r="G352" i="7"/>
  <c r="M352" i="7"/>
  <c r="M572" i="7"/>
  <c r="G572" i="7"/>
  <c r="M792" i="7"/>
  <c r="G792" i="7"/>
  <c r="M187" i="7"/>
  <c r="G187" i="7"/>
  <c r="M105" i="7"/>
  <c r="G105" i="7"/>
  <c r="G655" i="7"/>
  <c r="M655" i="7"/>
  <c r="M985" i="7"/>
  <c r="G985" i="7"/>
  <c r="M77" i="7"/>
  <c r="G77" i="7"/>
  <c r="M517" i="7"/>
  <c r="G517" i="7"/>
  <c r="G957" i="7"/>
  <c r="M957" i="7"/>
  <c r="M22" i="7"/>
  <c r="G22" i="7"/>
  <c r="G325" i="7"/>
  <c r="M325" i="7"/>
  <c r="M875" i="7"/>
  <c r="G875" i="7"/>
  <c r="M132" i="7"/>
  <c r="G132" i="7"/>
  <c r="M1012" i="7"/>
  <c r="G1012" i="7"/>
  <c r="M737" i="7"/>
  <c r="G737" i="7"/>
  <c r="M1067" i="7"/>
  <c r="G1067" i="7"/>
  <c r="M186" i="7"/>
  <c r="G186" i="7"/>
  <c r="K186" i="7"/>
  <c r="N186" i="7" s="1"/>
  <c r="M406" i="7"/>
  <c r="G406" i="7"/>
  <c r="K406" i="7"/>
  <c r="N406" i="7" s="1"/>
  <c r="K626" i="7"/>
  <c r="N626" i="7" s="1"/>
  <c r="G626" i="7"/>
  <c r="M626" i="7"/>
  <c r="M1066" i="7"/>
  <c r="K1066" i="7"/>
  <c r="N1066" i="7" s="1"/>
  <c r="G1066" i="7"/>
  <c r="M21" i="7"/>
  <c r="G21" i="7"/>
  <c r="K21" i="7"/>
  <c r="N21" i="7" s="1"/>
  <c r="M214" i="7"/>
  <c r="G214" i="7"/>
  <c r="K214" i="7"/>
  <c r="N214" i="7" s="1"/>
  <c r="M434" i="7"/>
  <c r="K434" i="7"/>
  <c r="N434" i="7" s="1"/>
  <c r="G434" i="7"/>
  <c r="M654" i="7"/>
  <c r="G654" i="7"/>
  <c r="K654" i="7"/>
  <c r="N654" i="7" s="1"/>
  <c r="K874" i="7"/>
  <c r="N874" i="7" s="1"/>
  <c r="M874" i="7"/>
  <c r="G874" i="7"/>
  <c r="G1094" i="7"/>
  <c r="K1094" i="7"/>
  <c r="N1094" i="7" s="1"/>
  <c r="M1094" i="7"/>
  <c r="M159" i="7"/>
  <c r="K159" i="7"/>
  <c r="N159" i="7" s="1"/>
  <c r="G159" i="7"/>
  <c r="M819" i="7"/>
  <c r="K819" i="7"/>
  <c r="N819" i="7" s="1"/>
  <c r="G819" i="7"/>
  <c r="M1039" i="7"/>
  <c r="K1039" i="7"/>
  <c r="N1039" i="7" s="1"/>
  <c r="G1039" i="7"/>
  <c r="M846" i="7"/>
  <c r="G846" i="7"/>
  <c r="K846" i="7"/>
  <c r="N846" i="7" s="1"/>
  <c r="G241" i="7"/>
  <c r="K241" i="7"/>
  <c r="N241" i="7" s="1"/>
  <c r="M241" i="7"/>
  <c r="K461" i="7"/>
  <c r="N461" i="7" s="1"/>
  <c r="G461" i="7"/>
  <c r="M461" i="7"/>
  <c r="M681" i="7"/>
  <c r="G681" i="7"/>
  <c r="K681" i="7"/>
  <c r="N681" i="7" s="1"/>
  <c r="G901" i="7"/>
  <c r="K901" i="7"/>
  <c r="N901" i="7" s="1"/>
  <c r="M901" i="7"/>
  <c r="M1121" i="7"/>
  <c r="K1121" i="7"/>
  <c r="N1121" i="7" s="1"/>
  <c r="G1121" i="7"/>
  <c r="G379" i="7"/>
  <c r="M379" i="7"/>
  <c r="K379" i="7"/>
  <c r="N379" i="7" s="1"/>
  <c r="M599" i="7"/>
  <c r="K599" i="7"/>
  <c r="N599" i="7" s="1"/>
  <c r="G599" i="7"/>
  <c r="M76" i="7"/>
  <c r="K76" i="7"/>
  <c r="N76" i="7" s="1"/>
  <c r="G76" i="7"/>
  <c r="M296" i="7"/>
  <c r="K296" i="7"/>
  <c r="N296" i="7" s="1"/>
  <c r="G296" i="7"/>
  <c r="M516" i="7"/>
  <c r="K516" i="7"/>
  <c r="N516" i="7" s="1"/>
  <c r="G516" i="7"/>
  <c r="M736" i="7"/>
  <c r="K736" i="7"/>
  <c r="N736" i="7" s="1"/>
  <c r="G736" i="7"/>
  <c r="M956" i="7"/>
  <c r="K956" i="7"/>
  <c r="N956" i="7" s="1"/>
  <c r="G956" i="7"/>
  <c r="M104" i="7"/>
  <c r="K104" i="7"/>
  <c r="N104" i="7" s="1"/>
  <c r="G104" i="7"/>
  <c r="M324" i="7"/>
  <c r="K324" i="7"/>
  <c r="N324" i="7" s="1"/>
  <c r="G324" i="7"/>
  <c r="M544" i="7"/>
  <c r="G544" i="7"/>
  <c r="K544" i="7"/>
  <c r="N544" i="7" s="1"/>
  <c r="M764" i="7"/>
  <c r="G764" i="7"/>
  <c r="K764" i="7"/>
  <c r="N764" i="7" s="1"/>
  <c r="M984" i="7"/>
  <c r="G984" i="7"/>
  <c r="K984" i="7"/>
  <c r="N984" i="7" s="1"/>
  <c r="K131" i="7"/>
  <c r="N131" i="7" s="1"/>
  <c r="G131" i="7"/>
  <c r="M131" i="7"/>
  <c r="G351" i="7"/>
  <c r="K351" i="7"/>
  <c r="N351" i="7" s="1"/>
  <c r="M351" i="7"/>
  <c r="G571" i="7"/>
  <c r="M571" i="7"/>
  <c r="K571" i="7"/>
  <c r="N571" i="7" s="1"/>
  <c r="M1011" i="7"/>
  <c r="K1011" i="7"/>
  <c r="N1011" i="7" s="1"/>
  <c r="G1011" i="7"/>
  <c r="M489" i="7"/>
  <c r="K489" i="7"/>
  <c r="N489" i="7" s="1"/>
  <c r="G489" i="7"/>
  <c r="M709" i="7"/>
  <c r="K709" i="7"/>
  <c r="N709" i="7" s="1"/>
  <c r="G709" i="7"/>
  <c r="M1176" i="7"/>
  <c r="G1176" i="7"/>
  <c r="K1176" i="7"/>
  <c r="N1176" i="7" s="1"/>
  <c r="K791" i="7"/>
  <c r="N791" i="7" s="1"/>
  <c r="G791" i="7"/>
  <c r="M791" i="7"/>
  <c r="M49" i="7"/>
  <c r="K49" i="7"/>
  <c r="N49" i="7" s="1"/>
  <c r="G49" i="7"/>
  <c r="K269" i="7"/>
  <c r="N269" i="7" s="1"/>
  <c r="M269" i="7"/>
  <c r="G269" i="7"/>
  <c r="M929" i="7"/>
  <c r="G929" i="7"/>
  <c r="K929" i="7"/>
  <c r="N929" i="7" s="1"/>
  <c r="M1149" i="7"/>
  <c r="G1149" i="7"/>
  <c r="K1149" i="7"/>
  <c r="N1149" i="7" s="1"/>
  <c r="M735" i="7"/>
  <c r="G735" i="7"/>
  <c r="M103" i="7"/>
  <c r="G103" i="7"/>
  <c r="M323" i="7"/>
  <c r="G323" i="7"/>
  <c r="M543" i="7"/>
  <c r="G543" i="7"/>
  <c r="M763" i="7"/>
  <c r="G763" i="7"/>
  <c r="M983" i="7"/>
  <c r="G983" i="7"/>
  <c r="K983" i="7"/>
  <c r="N983" i="7" s="1"/>
  <c r="M240" i="7"/>
  <c r="G240" i="7"/>
  <c r="G460" i="7"/>
  <c r="M460" i="7"/>
  <c r="M680" i="7"/>
  <c r="G680" i="7"/>
  <c r="M900" i="7"/>
  <c r="G900" i="7"/>
  <c r="M1120" i="7"/>
  <c r="G1120" i="7"/>
  <c r="M185" i="7"/>
  <c r="G185" i="7"/>
  <c r="G515" i="7"/>
  <c r="M515" i="7"/>
  <c r="M845" i="7"/>
  <c r="K845" i="7"/>
  <c r="N845" i="7" s="1"/>
  <c r="G845" i="7"/>
  <c r="M1065" i="7"/>
  <c r="G1065" i="7"/>
  <c r="M48" i="7"/>
  <c r="G48" i="7"/>
  <c r="M268" i="7"/>
  <c r="G268" i="7"/>
  <c r="M488" i="7"/>
  <c r="G488" i="7"/>
  <c r="M708" i="7"/>
  <c r="G708" i="7"/>
  <c r="G928" i="7"/>
  <c r="K928" i="7"/>
  <c r="N928" i="7" s="1"/>
  <c r="M928" i="7"/>
  <c r="M1148" i="7"/>
  <c r="K1148" i="7"/>
  <c r="N1148" i="7" s="1"/>
  <c r="G1148" i="7"/>
  <c r="M295" i="7"/>
  <c r="G295" i="7"/>
  <c r="K295" i="7"/>
  <c r="N295" i="7" s="1"/>
  <c r="G1175" i="7"/>
  <c r="K1175" i="7"/>
  <c r="N1175" i="7" s="1"/>
  <c r="M1175" i="7"/>
  <c r="M213" i="7"/>
  <c r="G213" i="7"/>
  <c r="M433" i="7"/>
  <c r="G433" i="7"/>
  <c r="M653" i="7"/>
  <c r="G653" i="7"/>
  <c r="M873" i="7"/>
  <c r="G873" i="7"/>
  <c r="M1093" i="7"/>
  <c r="K1093" i="7"/>
  <c r="N1093" i="7" s="1"/>
  <c r="G1093" i="7"/>
  <c r="M130" i="7"/>
  <c r="G130" i="7"/>
  <c r="M350" i="7"/>
  <c r="G350" i="7"/>
  <c r="K350" i="7"/>
  <c r="N350" i="7" s="1"/>
  <c r="M570" i="7"/>
  <c r="G570" i="7"/>
  <c r="K790" i="7"/>
  <c r="N790" i="7" s="1"/>
  <c r="G790" i="7"/>
  <c r="M790" i="7"/>
  <c r="M1010" i="7"/>
  <c r="K1010" i="7"/>
  <c r="N1010" i="7" s="1"/>
  <c r="G1010" i="7"/>
  <c r="M75" i="7"/>
  <c r="G75" i="7"/>
  <c r="M405" i="7"/>
  <c r="G405" i="7"/>
  <c r="M625" i="7"/>
  <c r="G625" i="7"/>
  <c r="G955" i="7"/>
  <c r="M955" i="7"/>
  <c r="M20" i="7"/>
  <c r="G20" i="7"/>
  <c r="M158" i="7"/>
  <c r="K158" i="7"/>
  <c r="N158" i="7" s="1"/>
  <c r="G158" i="7"/>
  <c r="M378" i="7"/>
  <c r="G378" i="7"/>
  <c r="K378" i="7"/>
  <c r="N378" i="7" s="1"/>
  <c r="M598" i="7"/>
  <c r="G598" i="7"/>
  <c r="M818" i="7"/>
  <c r="G818" i="7"/>
  <c r="M1038" i="7"/>
  <c r="G1038" i="7"/>
  <c r="G899" i="7"/>
  <c r="K899" i="7"/>
  <c r="N899" i="7" s="1"/>
  <c r="M899" i="7"/>
  <c r="M157" i="7"/>
  <c r="G157" i="7"/>
  <c r="K157" i="7"/>
  <c r="N157" i="7" s="1"/>
  <c r="M377" i="7"/>
  <c r="K377" i="7"/>
  <c r="N377" i="7" s="1"/>
  <c r="G377" i="7"/>
  <c r="M597" i="7"/>
  <c r="K597" i="7"/>
  <c r="N597" i="7" s="1"/>
  <c r="G597" i="7"/>
  <c r="M817" i="7"/>
  <c r="K817" i="7"/>
  <c r="N817" i="7" s="1"/>
  <c r="G817" i="7"/>
  <c r="M1037" i="7"/>
  <c r="K1037" i="7"/>
  <c r="N1037" i="7" s="1"/>
  <c r="G1037" i="7"/>
  <c r="M102" i="7"/>
  <c r="K102" i="7"/>
  <c r="N102" i="7" s="1"/>
  <c r="G102" i="7"/>
  <c r="M322" i="7"/>
  <c r="G322" i="7"/>
  <c r="K322" i="7"/>
  <c r="N322" i="7" s="1"/>
  <c r="M542" i="7"/>
  <c r="G542" i="7"/>
  <c r="K542" i="7"/>
  <c r="N542" i="7" s="1"/>
  <c r="K982" i="7"/>
  <c r="N982" i="7" s="1"/>
  <c r="G982" i="7"/>
  <c r="M982" i="7"/>
  <c r="M74" i="7"/>
  <c r="G74" i="7"/>
  <c r="K74" i="7"/>
  <c r="N74" i="7" s="1"/>
  <c r="M294" i="7"/>
  <c r="K294" i="7"/>
  <c r="N294" i="7" s="1"/>
  <c r="G294" i="7"/>
  <c r="M514" i="7"/>
  <c r="G514" i="7"/>
  <c r="K514" i="7"/>
  <c r="N514" i="7" s="1"/>
  <c r="M734" i="7"/>
  <c r="K734" i="7"/>
  <c r="N734" i="7" s="1"/>
  <c r="G734" i="7"/>
  <c r="M954" i="7"/>
  <c r="K954" i="7"/>
  <c r="N954" i="7" s="1"/>
  <c r="G954" i="7"/>
  <c r="M1174" i="7"/>
  <c r="K1174" i="7"/>
  <c r="N1174" i="7" s="1"/>
  <c r="G1174" i="7"/>
  <c r="M239" i="7"/>
  <c r="G239" i="7"/>
  <c r="K239" i="7"/>
  <c r="N239" i="7" s="1"/>
  <c r="M459" i="7"/>
  <c r="K459" i="7"/>
  <c r="N459" i="7" s="1"/>
  <c r="G459" i="7"/>
  <c r="M679" i="7"/>
  <c r="G679" i="7"/>
  <c r="K679" i="7"/>
  <c r="N679" i="7" s="1"/>
  <c r="M1119" i="7"/>
  <c r="G1119" i="7"/>
  <c r="K1119" i="7"/>
  <c r="N1119" i="7" s="1"/>
  <c r="M762" i="7"/>
  <c r="G762" i="7"/>
  <c r="K762" i="7"/>
  <c r="N762" i="7" s="1"/>
  <c r="M129" i="7"/>
  <c r="K129" i="7"/>
  <c r="N129" i="7" s="1"/>
  <c r="G129" i="7"/>
  <c r="M349" i="7"/>
  <c r="K349" i="7"/>
  <c r="N349" i="7" s="1"/>
  <c r="G349" i="7"/>
  <c r="M1009" i="7"/>
  <c r="G1009" i="7"/>
  <c r="K1009" i="7"/>
  <c r="N1009" i="7" s="1"/>
  <c r="M47" i="7"/>
  <c r="K47" i="7"/>
  <c r="N47" i="7" s="1"/>
  <c r="G47" i="7"/>
  <c r="M267" i="7"/>
  <c r="G267" i="7"/>
  <c r="K267" i="7"/>
  <c r="N267" i="7" s="1"/>
  <c r="M487" i="7"/>
  <c r="K487" i="7"/>
  <c r="N487" i="7" s="1"/>
  <c r="G487" i="7"/>
  <c r="M707" i="7"/>
  <c r="K707" i="7"/>
  <c r="N707" i="7" s="1"/>
  <c r="G707" i="7"/>
  <c r="M927" i="7"/>
  <c r="K927" i="7"/>
  <c r="N927" i="7" s="1"/>
  <c r="G927" i="7"/>
  <c r="M1147" i="7"/>
  <c r="G1147" i="7"/>
  <c r="K1147" i="7"/>
  <c r="N1147" i="7" s="1"/>
  <c r="M212" i="7"/>
  <c r="G212" i="7"/>
  <c r="K212" i="7"/>
  <c r="N212" i="7" s="1"/>
  <c r="M432" i="7"/>
  <c r="K432" i="7"/>
  <c r="N432" i="7" s="1"/>
  <c r="G432" i="7"/>
  <c r="M652" i="7"/>
  <c r="K652" i="7"/>
  <c r="N652" i="7" s="1"/>
  <c r="G652" i="7"/>
  <c r="M872" i="7"/>
  <c r="K872" i="7"/>
  <c r="N872" i="7" s="1"/>
  <c r="G872" i="7"/>
  <c r="M184" i="7"/>
  <c r="K184" i="7"/>
  <c r="N184" i="7" s="1"/>
  <c r="G184" i="7"/>
  <c r="M404" i="7"/>
  <c r="K404" i="7"/>
  <c r="N404" i="7" s="1"/>
  <c r="G404" i="7"/>
  <c r="M844" i="7"/>
  <c r="K844" i="7"/>
  <c r="N844" i="7" s="1"/>
  <c r="G844" i="7"/>
  <c r="M1064" i="7"/>
  <c r="K1064" i="7"/>
  <c r="N1064" i="7" s="1"/>
  <c r="G1064" i="7"/>
  <c r="M19" i="7"/>
  <c r="G19" i="7"/>
  <c r="K19" i="7"/>
  <c r="N19" i="7" s="1"/>
  <c r="M569" i="7"/>
  <c r="K569" i="7"/>
  <c r="N569" i="7" s="1"/>
  <c r="G569" i="7"/>
  <c r="M789" i="7"/>
  <c r="G789" i="7"/>
  <c r="K789" i="7"/>
  <c r="N789" i="7" s="1"/>
  <c r="M1092" i="7"/>
  <c r="G1092" i="7"/>
  <c r="K1092" i="7"/>
  <c r="N1092" i="7" s="1"/>
  <c r="M624" i="7"/>
  <c r="G624" i="7"/>
  <c r="K624" i="7"/>
  <c r="N624" i="7" s="1"/>
  <c r="M843" i="7"/>
  <c r="K843" i="7"/>
  <c r="N843" i="7" s="1"/>
  <c r="G843" i="7"/>
  <c r="M1063" i="7"/>
  <c r="G1063" i="7"/>
  <c r="K1063" i="7"/>
  <c r="N1063" i="7" s="1"/>
  <c r="M128" i="7"/>
  <c r="G128" i="7"/>
  <c r="K128" i="7"/>
  <c r="N128" i="7" s="1"/>
  <c r="M568" i="7"/>
  <c r="K568" i="7"/>
  <c r="N568" i="7" s="1"/>
  <c r="G568" i="7"/>
  <c r="M1008" i="7"/>
  <c r="K1008" i="7"/>
  <c r="N1008" i="7" s="1"/>
  <c r="G1008" i="7"/>
  <c r="M156" i="7"/>
  <c r="K156" i="7"/>
  <c r="N156" i="7" s="1"/>
  <c r="G156" i="7"/>
  <c r="K376" i="7"/>
  <c r="N376" i="7" s="1"/>
  <c r="M376" i="7"/>
  <c r="G376" i="7"/>
  <c r="M596" i="7"/>
  <c r="K596" i="7"/>
  <c r="N596" i="7" s="1"/>
  <c r="G596" i="7"/>
  <c r="M816" i="7"/>
  <c r="K816" i="7"/>
  <c r="N816" i="7" s="1"/>
  <c r="G816" i="7"/>
  <c r="M1036" i="7"/>
  <c r="K1036" i="7"/>
  <c r="N1036" i="7" s="1"/>
  <c r="G1036" i="7"/>
  <c r="K458" i="7"/>
  <c r="N458" i="7" s="1"/>
  <c r="G458" i="7"/>
  <c r="M458" i="7"/>
  <c r="M898" i="7"/>
  <c r="K898" i="7"/>
  <c r="N898" i="7" s="1"/>
  <c r="G898" i="7"/>
  <c r="M73" i="7"/>
  <c r="K73" i="7"/>
  <c r="N73" i="7" s="1"/>
  <c r="G73" i="7"/>
  <c r="M293" i="7"/>
  <c r="G293" i="7"/>
  <c r="K293" i="7"/>
  <c r="N293" i="7" s="1"/>
  <c r="M513" i="7"/>
  <c r="K513" i="7"/>
  <c r="N513" i="7" s="1"/>
  <c r="G513" i="7"/>
  <c r="M733" i="7"/>
  <c r="G733" i="7"/>
  <c r="K733" i="7"/>
  <c r="N733" i="7" s="1"/>
  <c r="G1173" i="7"/>
  <c r="K1173" i="7"/>
  <c r="N1173" i="7" s="1"/>
  <c r="M1173" i="7"/>
  <c r="M211" i="7"/>
  <c r="G211" i="7"/>
  <c r="K211" i="7"/>
  <c r="N211" i="7" s="1"/>
  <c r="G651" i="7"/>
  <c r="K651" i="7"/>
  <c r="N651" i="7" s="1"/>
  <c r="M651" i="7"/>
  <c r="M981" i="7"/>
  <c r="K981" i="7"/>
  <c r="N981" i="7" s="1"/>
  <c r="G981" i="7"/>
  <c r="M101" i="7"/>
  <c r="K101" i="7"/>
  <c r="N101" i="7" s="1"/>
  <c r="G101" i="7"/>
  <c r="M541" i="7"/>
  <c r="K541" i="7"/>
  <c r="N541" i="7" s="1"/>
  <c r="G541" i="7"/>
  <c r="K1091" i="7"/>
  <c r="N1091" i="7" s="1"/>
  <c r="G1091" i="7"/>
  <c r="M1091" i="7"/>
  <c r="M953" i="7"/>
  <c r="G953" i="7"/>
  <c r="K953" i="7"/>
  <c r="N953" i="7" s="1"/>
  <c r="G348" i="7"/>
  <c r="M348" i="7"/>
  <c r="K348" i="7"/>
  <c r="N348" i="7" s="1"/>
  <c r="M788" i="7"/>
  <c r="K788" i="7"/>
  <c r="N788" i="7" s="1"/>
  <c r="G788" i="7"/>
  <c r="M46" i="7"/>
  <c r="K46" i="7"/>
  <c r="N46" i="7" s="1"/>
  <c r="G46" i="7"/>
  <c r="M266" i="7"/>
  <c r="G266" i="7"/>
  <c r="K266" i="7"/>
  <c r="N266" i="7" s="1"/>
  <c r="M486" i="7"/>
  <c r="K486" i="7"/>
  <c r="N486" i="7" s="1"/>
  <c r="G486" i="7"/>
  <c r="M706" i="7"/>
  <c r="K706" i="7"/>
  <c r="N706" i="7" s="1"/>
  <c r="G706" i="7"/>
  <c r="M926" i="7"/>
  <c r="G926" i="7"/>
  <c r="K926" i="7"/>
  <c r="N926" i="7" s="1"/>
  <c r="M1146" i="7"/>
  <c r="G1146" i="7"/>
  <c r="K1146" i="7"/>
  <c r="N1146" i="7" s="1"/>
  <c r="M183" i="7"/>
  <c r="G183" i="7"/>
  <c r="K183" i="7"/>
  <c r="N183" i="7" s="1"/>
  <c r="M403" i="7"/>
  <c r="G403" i="7"/>
  <c r="K403" i="7"/>
  <c r="N403" i="7" s="1"/>
  <c r="M623" i="7"/>
  <c r="G623" i="7"/>
  <c r="K623" i="7"/>
  <c r="N623" i="7" s="1"/>
  <c r="M18" i="7"/>
  <c r="G18" i="7"/>
  <c r="K18" i="7"/>
  <c r="N18" i="7" s="1"/>
  <c r="M321" i="7"/>
  <c r="K321" i="7"/>
  <c r="N321" i="7" s="1"/>
  <c r="G321" i="7"/>
  <c r="M761" i="7"/>
  <c r="G761" i="7"/>
  <c r="K761" i="7"/>
  <c r="N761" i="7" s="1"/>
  <c r="M431" i="7"/>
  <c r="G431" i="7"/>
  <c r="K431" i="7"/>
  <c r="N431" i="7" s="1"/>
  <c r="G871" i="7"/>
  <c r="K871" i="7"/>
  <c r="N871" i="7" s="1"/>
  <c r="M871" i="7"/>
  <c r="G238" i="7"/>
  <c r="K238" i="7"/>
  <c r="N238" i="7" s="1"/>
  <c r="M238" i="7"/>
  <c r="M678" i="7"/>
  <c r="K678" i="7"/>
  <c r="N678" i="7" s="1"/>
  <c r="G678" i="7"/>
  <c r="M1118" i="7"/>
  <c r="G1118" i="7"/>
  <c r="K1118" i="7"/>
  <c r="N1118" i="7" s="1"/>
  <c r="G375" i="7"/>
  <c r="M375" i="7"/>
  <c r="K375" i="7"/>
  <c r="N375" i="7" s="1"/>
  <c r="M595" i="7"/>
  <c r="K595" i="7"/>
  <c r="N595" i="7" s="1"/>
  <c r="G595" i="7"/>
  <c r="M815" i="7"/>
  <c r="K815" i="7"/>
  <c r="N815" i="7" s="1"/>
  <c r="G815" i="7"/>
  <c r="M182" i="7"/>
  <c r="K182" i="7"/>
  <c r="N182" i="7" s="1"/>
  <c r="G182" i="7"/>
  <c r="M512" i="7"/>
  <c r="G512" i="7"/>
  <c r="K512" i="7"/>
  <c r="N512" i="7" s="1"/>
  <c r="M1062" i="7"/>
  <c r="K1062" i="7"/>
  <c r="N1062" i="7" s="1"/>
  <c r="G1062" i="7"/>
  <c r="M430" i="7"/>
  <c r="G430" i="7"/>
  <c r="K430" i="7"/>
  <c r="N430" i="7" s="1"/>
  <c r="G127" i="7"/>
  <c r="M127" i="7"/>
  <c r="K127" i="7"/>
  <c r="N127" i="7" s="1"/>
  <c r="M1035" i="7"/>
  <c r="K1035" i="7"/>
  <c r="N1035" i="7" s="1"/>
  <c r="G1035" i="7"/>
  <c r="M870" i="7"/>
  <c r="K870" i="7"/>
  <c r="N870" i="7" s="1"/>
  <c r="G870" i="7"/>
  <c r="M347" i="7"/>
  <c r="K347" i="7"/>
  <c r="N347" i="7" s="1"/>
  <c r="G347" i="7"/>
  <c r="K567" i="7"/>
  <c r="N567" i="7" s="1"/>
  <c r="G567" i="7"/>
  <c r="M567" i="7"/>
  <c r="K787" i="7"/>
  <c r="N787" i="7" s="1"/>
  <c r="G787" i="7"/>
  <c r="M787" i="7"/>
  <c r="M1007" i="7"/>
  <c r="K1007" i="7"/>
  <c r="N1007" i="7" s="1"/>
  <c r="G1007" i="7"/>
  <c r="K622" i="7"/>
  <c r="N622" i="7" s="1"/>
  <c r="M622" i="7"/>
  <c r="G622" i="7"/>
  <c r="M952" i="7"/>
  <c r="K952" i="7"/>
  <c r="N952" i="7" s="1"/>
  <c r="G952" i="7"/>
  <c r="K320" i="7"/>
  <c r="N320" i="7" s="1"/>
  <c r="M320" i="7"/>
  <c r="G320" i="7"/>
  <c r="M760" i="7"/>
  <c r="K760" i="7"/>
  <c r="N760" i="7" s="1"/>
  <c r="G760" i="7"/>
  <c r="K265" i="7"/>
  <c r="N265" i="7" s="1"/>
  <c r="G265" i="7"/>
  <c r="M265" i="7"/>
  <c r="M485" i="7"/>
  <c r="K485" i="7"/>
  <c r="N485" i="7" s="1"/>
  <c r="G485" i="7"/>
  <c r="M705" i="7"/>
  <c r="K705" i="7"/>
  <c r="N705" i="7" s="1"/>
  <c r="G705" i="7"/>
  <c r="M925" i="7"/>
  <c r="G925" i="7"/>
  <c r="K925" i="7"/>
  <c r="N925" i="7" s="1"/>
  <c r="G1145" i="7"/>
  <c r="K1145" i="7"/>
  <c r="N1145" i="7" s="1"/>
  <c r="M1145" i="7"/>
  <c r="G292" i="7"/>
  <c r="M292" i="7"/>
  <c r="K292" i="7"/>
  <c r="N292" i="7" s="1"/>
  <c r="M842" i="7"/>
  <c r="K842" i="7"/>
  <c r="N842" i="7" s="1"/>
  <c r="G842" i="7"/>
  <c r="K1172" i="7"/>
  <c r="N1172" i="7" s="1"/>
  <c r="G1172" i="7"/>
  <c r="M1172" i="7"/>
  <c r="M100" i="7"/>
  <c r="K100" i="7"/>
  <c r="N100" i="7" s="1"/>
  <c r="G100" i="7"/>
  <c r="G1090" i="7"/>
  <c r="K1090" i="7"/>
  <c r="N1090" i="7" s="1"/>
  <c r="M1090" i="7"/>
  <c r="K237" i="7"/>
  <c r="N237" i="7" s="1"/>
  <c r="M237" i="7"/>
  <c r="G237" i="7"/>
  <c r="K457" i="7"/>
  <c r="N457" i="7" s="1"/>
  <c r="G457" i="7"/>
  <c r="M457" i="7"/>
  <c r="M677" i="7"/>
  <c r="G677" i="7"/>
  <c r="K677" i="7"/>
  <c r="N677" i="7" s="1"/>
  <c r="G897" i="7"/>
  <c r="K897" i="7"/>
  <c r="N897" i="7" s="1"/>
  <c r="M897" i="7"/>
  <c r="M1117" i="7"/>
  <c r="K1117" i="7"/>
  <c r="N1117" i="7" s="1"/>
  <c r="G1117" i="7"/>
  <c r="M650" i="7"/>
  <c r="K650" i="7"/>
  <c r="N650" i="7" s="1"/>
  <c r="G650" i="7"/>
  <c r="M402" i="7"/>
  <c r="K402" i="7"/>
  <c r="N402" i="7" s="1"/>
  <c r="G402" i="7"/>
  <c r="M732" i="7"/>
  <c r="G732" i="7"/>
  <c r="K732" i="7"/>
  <c r="N732" i="7" s="1"/>
  <c r="M210" i="7"/>
  <c r="K210" i="7"/>
  <c r="N210" i="7" s="1"/>
  <c r="G210" i="7"/>
  <c r="M540" i="7"/>
  <c r="K540" i="7"/>
  <c r="N540" i="7" s="1"/>
  <c r="G540" i="7"/>
  <c r="M980" i="7"/>
  <c r="K980" i="7"/>
  <c r="N980" i="7" s="1"/>
  <c r="G980" i="7"/>
  <c r="M429" i="7"/>
  <c r="G429" i="7"/>
  <c r="K429" i="7"/>
  <c r="N429" i="7" s="1"/>
  <c r="M869" i="7"/>
  <c r="G869" i="7"/>
  <c r="K869" i="7"/>
  <c r="N869" i="7" s="1"/>
  <c r="M1089" i="7"/>
  <c r="K1089" i="7"/>
  <c r="N1089" i="7" s="1"/>
  <c r="G1089" i="7"/>
  <c r="M181" i="7"/>
  <c r="K181" i="7"/>
  <c r="N181" i="7" s="1"/>
  <c r="G181" i="7"/>
  <c r="M401" i="7"/>
  <c r="K401" i="7"/>
  <c r="N401" i="7" s="1"/>
  <c r="G401" i="7"/>
  <c r="M841" i="7"/>
  <c r="G841" i="7"/>
  <c r="K841" i="7"/>
  <c r="N841" i="7" s="1"/>
  <c r="M1061" i="7"/>
  <c r="G1061" i="7"/>
  <c r="K1061" i="7"/>
  <c r="N1061" i="7" s="1"/>
  <c r="M374" i="7"/>
  <c r="K374" i="7"/>
  <c r="N374" i="7" s="1"/>
  <c r="G374" i="7"/>
  <c r="M346" i="7"/>
  <c r="K346" i="7"/>
  <c r="N346" i="7" s="1"/>
  <c r="G346" i="7"/>
  <c r="M676" i="7"/>
  <c r="G676" i="7"/>
  <c r="K676" i="7"/>
  <c r="N676" i="7" s="1"/>
  <c r="M1116" i="7"/>
  <c r="G1116" i="7"/>
  <c r="K1116" i="7"/>
  <c r="N1116" i="7" s="1"/>
  <c r="M264" i="7"/>
  <c r="G264" i="7"/>
  <c r="K264" i="7"/>
  <c r="N264" i="7" s="1"/>
  <c r="M1034" i="7"/>
  <c r="G1034" i="7"/>
  <c r="K1034" i="7"/>
  <c r="N1034" i="7" s="1"/>
  <c r="M99" i="7"/>
  <c r="G99" i="7"/>
  <c r="K99" i="7"/>
  <c r="N99" i="7" s="1"/>
  <c r="M456" i="7"/>
  <c r="G456" i="7"/>
  <c r="K456" i="7"/>
  <c r="N456" i="7" s="1"/>
  <c r="M1006" i="7"/>
  <c r="G1006" i="7"/>
  <c r="K1006" i="7"/>
  <c r="N1006" i="7" s="1"/>
  <c r="M704" i="7"/>
  <c r="K704" i="7"/>
  <c r="N704" i="7" s="1"/>
  <c r="G704" i="7"/>
  <c r="M1144" i="7"/>
  <c r="K1144" i="7"/>
  <c r="N1144" i="7" s="1"/>
  <c r="G1144" i="7"/>
  <c r="M236" i="7"/>
  <c r="G236" i="7"/>
  <c r="K236" i="7"/>
  <c r="N236" i="7" s="1"/>
  <c r="M566" i="7"/>
  <c r="K566" i="7"/>
  <c r="N566" i="7" s="1"/>
  <c r="G566" i="7"/>
  <c r="M896" i="7"/>
  <c r="K896" i="7"/>
  <c r="N896" i="7" s="1"/>
  <c r="G896" i="7"/>
  <c r="M484" i="7"/>
  <c r="G484" i="7"/>
  <c r="K484" i="7"/>
  <c r="N484" i="7" s="1"/>
  <c r="M814" i="7"/>
  <c r="K814" i="7"/>
  <c r="N814" i="7" s="1"/>
  <c r="G814" i="7"/>
  <c r="M209" i="7"/>
  <c r="K209" i="7"/>
  <c r="N209" i="7" s="1"/>
  <c r="G209" i="7"/>
  <c r="M649" i="7"/>
  <c r="K649" i="7"/>
  <c r="N649" i="7" s="1"/>
  <c r="G649" i="7"/>
  <c r="M621" i="7"/>
  <c r="G621" i="7"/>
  <c r="K621" i="7"/>
  <c r="N621" i="7" s="1"/>
  <c r="M16" i="7"/>
  <c r="M786" i="7"/>
  <c r="K786" i="7"/>
  <c r="N786" i="7" s="1"/>
  <c r="G786" i="7"/>
  <c r="G924" i="7"/>
  <c r="M924" i="7"/>
  <c r="K924" i="7"/>
  <c r="N924" i="7" s="1"/>
  <c r="M594" i="7"/>
  <c r="G594" i="7"/>
  <c r="K594" i="7"/>
  <c r="N594" i="7" s="1"/>
  <c r="M319" i="7"/>
  <c r="K319" i="7"/>
  <c r="N319" i="7" s="1"/>
  <c r="G319" i="7"/>
  <c r="G539" i="7"/>
  <c r="M539" i="7"/>
  <c r="K539" i="7"/>
  <c r="N539" i="7" s="1"/>
  <c r="M759" i="7"/>
  <c r="G759" i="7"/>
  <c r="K759" i="7"/>
  <c r="N759" i="7" s="1"/>
  <c r="M979" i="7"/>
  <c r="G979" i="7"/>
  <c r="K979" i="7"/>
  <c r="N979" i="7" s="1"/>
  <c r="M126" i="7"/>
  <c r="G126" i="7"/>
  <c r="K126" i="7"/>
  <c r="N126" i="7" s="1"/>
  <c r="M291" i="7"/>
  <c r="K291" i="7"/>
  <c r="N291" i="7" s="1"/>
  <c r="G291" i="7"/>
  <c r="G511" i="7"/>
  <c r="M511" i="7"/>
  <c r="K511" i="7"/>
  <c r="N511" i="7" s="1"/>
  <c r="M731" i="7"/>
  <c r="G731" i="7"/>
  <c r="K731" i="7"/>
  <c r="N731" i="7" s="1"/>
  <c r="G951" i="7"/>
  <c r="K951" i="7"/>
  <c r="N951" i="7" s="1"/>
  <c r="M951" i="7"/>
  <c r="G1171" i="7"/>
  <c r="K1171" i="7"/>
  <c r="N1171" i="7" s="1"/>
  <c r="M1171" i="7"/>
  <c r="M730" i="7"/>
  <c r="G730" i="7"/>
  <c r="M98" i="7"/>
  <c r="G98" i="7"/>
  <c r="M373" i="7"/>
  <c r="G373" i="7"/>
  <c r="M923" i="7"/>
  <c r="G923" i="7"/>
  <c r="M125" i="7"/>
  <c r="G125" i="7"/>
  <c r="M785" i="7"/>
  <c r="G785" i="7"/>
  <c r="M1170" i="7"/>
  <c r="G1170" i="7"/>
  <c r="M538" i="7"/>
  <c r="G538" i="7"/>
  <c r="M978" i="7"/>
  <c r="G978" i="7"/>
  <c r="M593" i="7"/>
  <c r="G593" i="7"/>
  <c r="M70" i="7"/>
  <c r="M180" i="7"/>
  <c r="G180" i="7"/>
  <c r="M400" i="7"/>
  <c r="G400" i="7"/>
  <c r="M620" i="7"/>
  <c r="G620" i="7"/>
  <c r="M840" i="7"/>
  <c r="G840" i="7"/>
  <c r="M1060" i="7"/>
  <c r="G1060" i="7"/>
  <c r="M428" i="7"/>
  <c r="G428" i="7"/>
  <c r="M868" i="7"/>
  <c r="G868" i="7"/>
  <c r="M263" i="7"/>
  <c r="G263" i="7"/>
  <c r="M483" i="7"/>
  <c r="G483" i="7"/>
  <c r="M813" i="7"/>
  <c r="G813" i="7"/>
  <c r="M235" i="7"/>
  <c r="G235" i="7"/>
  <c r="M455" i="7"/>
  <c r="G455" i="7"/>
  <c r="M675" i="7"/>
  <c r="G675" i="7"/>
  <c r="G895" i="7"/>
  <c r="M895" i="7"/>
  <c r="M1115" i="7"/>
  <c r="G1115" i="7"/>
  <c r="M1033" i="7"/>
  <c r="G1033" i="7"/>
  <c r="M290" i="7"/>
  <c r="G290" i="7"/>
  <c r="M318" i="7"/>
  <c r="G318" i="7"/>
  <c r="M43" i="7"/>
  <c r="M345" i="7"/>
  <c r="G345" i="7"/>
  <c r="M565" i="7"/>
  <c r="G565" i="7"/>
  <c r="M1005" i="7"/>
  <c r="G1005" i="7"/>
  <c r="M510" i="7"/>
  <c r="G510" i="7"/>
  <c r="M950" i="7"/>
  <c r="G950" i="7"/>
  <c r="M758" i="7"/>
  <c r="G758" i="7"/>
  <c r="M703" i="7"/>
  <c r="G703" i="7"/>
  <c r="M208" i="7"/>
  <c r="G208" i="7"/>
  <c r="M648" i="7"/>
  <c r="G648" i="7"/>
  <c r="M1088" i="7"/>
  <c r="G1088" i="7"/>
  <c r="M1143" i="7"/>
  <c r="G1143" i="7"/>
  <c r="M207" i="7"/>
  <c r="G207" i="7"/>
  <c r="G1087" i="7"/>
  <c r="M1087" i="7"/>
  <c r="M894" i="7"/>
  <c r="G894" i="7"/>
  <c r="M537" i="7"/>
  <c r="G537" i="7"/>
  <c r="M399" i="7"/>
  <c r="G399" i="7"/>
  <c r="M729" i="7"/>
  <c r="G729" i="7"/>
  <c r="G1169" i="7"/>
  <c r="M1169" i="7"/>
  <c r="M674" i="7"/>
  <c r="G674" i="7"/>
  <c r="M179" i="7"/>
  <c r="G179" i="7"/>
  <c r="M619" i="7"/>
  <c r="G619" i="7"/>
  <c r="M949" i="7"/>
  <c r="G949" i="7"/>
  <c r="M647" i="7"/>
  <c r="G647" i="7"/>
  <c r="G1032" i="7"/>
  <c r="M1032" i="7"/>
  <c r="M234" i="7"/>
  <c r="G234" i="7"/>
  <c r="M97" i="7"/>
  <c r="G97" i="7"/>
  <c r="M317" i="7"/>
  <c r="G317" i="7"/>
  <c r="M757" i="7"/>
  <c r="G757" i="7"/>
  <c r="M977" i="7"/>
  <c r="G977" i="7"/>
  <c r="M372" i="7"/>
  <c r="G372" i="7"/>
  <c r="M812" i="7"/>
  <c r="G812" i="7"/>
  <c r="M1142" i="7"/>
  <c r="G1142" i="7"/>
  <c r="M124" i="7"/>
  <c r="G124" i="7"/>
  <c r="M344" i="7"/>
  <c r="G344" i="7"/>
  <c r="M564" i="7"/>
  <c r="G564" i="7"/>
  <c r="M784" i="7"/>
  <c r="G784" i="7"/>
  <c r="M922" i="7"/>
  <c r="G922" i="7"/>
  <c r="M839" i="7"/>
  <c r="G839" i="7"/>
  <c r="M427" i="7"/>
  <c r="G427" i="7"/>
  <c r="M867" i="7"/>
  <c r="G867" i="7"/>
  <c r="M592" i="7"/>
  <c r="G592" i="7"/>
  <c r="M509" i="7"/>
  <c r="G509" i="7"/>
  <c r="M1059" i="7"/>
  <c r="G1059" i="7"/>
  <c r="M454" i="7"/>
  <c r="G454" i="7"/>
  <c r="G1114" i="7"/>
  <c r="M1114" i="7"/>
  <c r="M262" i="7"/>
  <c r="G262" i="7"/>
  <c r="M702" i="7"/>
  <c r="G702" i="7"/>
  <c r="M1004" i="7"/>
  <c r="G1004" i="7"/>
  <c r="M482" i="7"/>
  <c r="G482" i="7"/>
  <c r="M289" i="7"/>
  <c r="G289" i="7"/>
  <c r="M481" i="7"/>
  <c r="G481" i="7"/>
  <c r="M426" i="7"/>
  <c r="G426" i="7"/>
  <c r="M288" i="7"/>
  <c r="G288" i="7"/>
  <c r="M508" i="7"/>
  <c r="G508" i="7"/>
  <c r="M728" i="7"/>
  <c r="G728" i="7"/>
  <c r="M1168" i="7"/>
  <c r="G1168" i="7"/>
  <c r="M1031" i="7"/>
  <c r="G1031" i="7"/>
  <c r="G866" i="7"/>
  <c r="M866" i="7"/>
  <c r="M701" i="7"/>
  <c r="G701" i="7"/>
  <c r="M233" i="7"/>
  <c r="G233" i="7"/>
  <c r="M453" i="7"/>
  <c r="G453" i="7"/>
  <c r="M673" i="7"/>
  <c r="G673" i="7"/>
  <c r="M893" i="7"/>
  <c r="G893" i="7"/>
  <c r="M1113" i="7"/>
  <c r="G1113" i="7"/>
  <c r="M921" i="7"/>
  <c r="G921" i="7"/>
  <c r="G1086" i="7"/>
  <c r="M1086" i="7"/>
  <c r="M68" i="7"/>
  <c r="M178" i="7"/>
  <c r="G178" i="7"/>
  <c r="M398" i="7"/>
  <c r="G398" i="7"/>
  <c r="M838" i="7"/>
  <c r="G838" i="7"/>
  <c r="M1058" i="7"/>
  <c r="G1058" i="7"/>
  <c r="M976" i="7"/>
  <c r="G976" i="7"/>
  <c r="M343" i="7"/>
  <c r="G343" i="7"/>
  <c r="M563" i="7"/>
  <c r="G563" i="7"/>
  <c r="G783" i="7"/>
  <c r="M783" i="7"/>
  <c r="M1003" i="7"/>
  <c r="G1003" i="7"/>
  <c r="M591" i="7"/>
  <c r="G591" i="7"/>
  <c r="M948" i="7"/>
  <c r="G948" i="7"/>
  <c r="M206" i="7"/>
  <c r="G206" i="7"/>
  <c r="M646" i="7"/>
  <c r="G646" i="7"/>
  <c r="M618" i="7"/>
  <c r="G618" i="7"/>
  <c r="M261" i="7"/>
  <c r="G261" i="7"/>
  <c r="M811" i="7"/>
  <c r="G811" i="7"/>
  <c r="M96" i="7"/>
  <c r="G96" i="7"/>
  <c r="M316" i="7"/>
  <c r="G316" i="7"/>
  <c r="M536" i="7"/>
  <c r="G536" i="7"/>
  <c r="M756" i="7"/>
  <c r="G756" i="7"/>
  <c r="G371" i="7"/>
  <c r="M371" i="7"/>
  <c r="M123" i="7"/>
  <c r="G123" i="7"/>
  <c r="M1141" i="7"/>
  <c r="G1141" i="7"/>
  <c r="M837" i="7"/>
  <c r="G837" i="7"/>
  <c r="K837" i="7"/>
  <c r="N837" i="7" s="1"/>
  <c r="M1057" i="7"/>
  <c r="G1057" i="7"/>
  <c r="K1057" i="7"/>
  <c r="N1057" i="7" s="1"/>
  <c r="M232" i="7"/>
  <c r="K232" i="7"/>
  <c r="N232" i="7" s="1"/>
  <c r="G232" i="7"/>
  <c r="M672" i="7"/>
  <c r="G672" i="7"/>
  <c r="K672" i="7"/>
  <c r="N672" i="7" s="1"/>
  <c r="M892" i="7"/>
  <c r="G892" i="7"/>
  <c r="K892" i="7"/>
  <c r="N892" i="7" s="1"/>
  <c r="M1112" i="7"/>
  <c r="K1112" i="7"/>
  <c r="N1112" i="7" s="1"/>
  <c r="G1112" i="7"/>
  <c r="M260" i="7"/>
  <c r="K260" i="7"/>
  <c r="N260" i="7" s="1"/>
  <c r="G260" i="7"/>
  <c r="M480" i="7"/>
  <c r="G480" i="7"/>
  <c r="K480" i="7"/>
  <c r="N480" i="7" s="1"/>
  <c r="M700" i="7"/>
  <c r="K700" i="7"/>
  <c r="N700" i="7" s="1"/>
  <c r="G700" i="7"/>
  <c r="M920" i="7"/>
  <c r="K920" i="7"/>
  <c r="N920" i="7" s="1"/>
  <c r="G920" i="7"/>
  <c r="M1140" i="7"/>
  <c r="K1140" i="7"/>
  <c r="N1140" i="7" s="1"/>
  <c r="G1140" i="7"/>
  <c r="M287" i="7"/>
  <c r="K287" i="7"/>
  <c r="N287" i="7" s="1"/>
  <c r="G287" i="7"/>
  <c r="M727" i="7"/>
  <c r="G727" i="7"/>
  <c r="K727" i="7"/>
  <c r="N727" i="7" s="1"/>
  <c r="M947" i="7"/>
  <c r="K947" i="7"/>
  <c r="N947" i="7" s="1"/>
  <c r="G947" i="7"/>
  <c r="M205" i="7"/>
  <c r="G205" i="7"/>
  <c r="K205" i="7"/>
  <c r="N205" i="7" s="1"/>
  <c r="M425" i="7"/>
  <c r="G425" i="7"/>
  <c r="K425" i="7"/>
  <c r="N425" i="7" s="1"/>
  <c r="M645" i="7"/>
  <c r="G645" i="7"/>
  <c r="K645" i="7"/>
  <c r="N645" i="7" s="1"/>
  <c r="M865" i="7"/>
  <c r="G865" i="7"/>
  <c r="K865" i="7"/>
  <c r="N865" i="7" s="1"/>
  <c r="M1085" i="7"/>
  <c r="G1085" i="7"/>
  <c r="K1085" i="7"/>
  <c r="N1085" i="7" s="1"/>
  <c r="K452" i="7"/>
  <c r="N452" i="7" s="1"/>
  <c r="M452" i="7"/>
  <c r="G452" i="7"/>
  <c r="K507" i="7"/>
  <c r="N507" i="7" s="1"/>
  <c r="M507" i="7"/>
  <c r="G507" i="7"/>
  <c r="M1167" i="7"/>
  <c r="K1167" i="7"/>
  <c r="N1167" i="7" s="1"/>
  <c r="G1167" i="7"/>
  <c r="M122" i="7"/>
  <c r="G122" i="7"/>
  <c r="K122" i="7"/>
  <c r="N122" i="7" s="1"/>
  <c r="M342" i="7"/>
  <c r="K342" i="7"/>
  <c r="N342" i="7" s="1"/>
  <c r="G342" i="7"/>
  <c r="M782" i="7"/>
  <c r="K782" i="7"/>
  <c r="N782" i="7" s="1"/>
  <c r="G782" i="7"/>
  <c r="M1002" i="7"/>
  <c r="K1002" i="7"/>
  <c r="N1002" i="7" s="1"/>
  <c r="G1002" i="7"/>
  <c r="M370" i="7"/>
  <c r="G370" i="7"/>
  <c r="K370" i="7"/>
  <c r="N370" i="7" s="1"/>
  <c r="M590" i="7"/>
  <c r="K590" i="7"/>
  <c r="N590" i="7" s="1"/>
  <c r="G590" i="7"/>
  <c r="M810" i="7"/>
  <c r="G810" i="7"/>
  <c r="K810" i="7"/>
  <c r="N810" i="7" s="1"/>
  <c r="M1030" i="7"/>
  <c r="K1030" i="7"/>
  <c r="N1030" i="7" s="1"/>
  <c r="G1030" i="7"/>
  <c r="M12" i="7"/>
  <c r="M177" i="7"/>
  <c r="K177" i="7"/>
  <c r="N177" i="7" s="1"/>
  <c r="G177" i="7"/>
  <c r="M397" i="7"/>
  <c r="G397" i="7"/>
  <c r="K397" i="7"/>
  <c r="N397" i="7" s="1"/>
  <c r="M617" i="7"/>
  <c r="K617" i="7"/>
  <c r="N617" i="7" s="1"/>
  <c r="G617" i="7"/>
  <c r="M95" i="7"/>
  <c r="G95" i="7"/>
  <c r="K95" i="7"/>
  <c r="N95" i="7" s="1"/>
  <c r="M315" i="7"/>
  <c r="K315" i="7"/>
  <c r="N315" i="7" s="1"/>
  <c r="G315" i="7"/>
  <c r="M535" i="7"/>
  <c r="K535" i="7"/>
  <c r="N535" i="7" s="1"/>
  <c r="G535" i="7"/>
  <c r="M755" i="7"/>
  <c r="K755" i="7"/>
  <c r="N755" i="7" s="1"/>
  <c r="G755" i="7"/>
  <c r="M975" i="7"/>
  <c r="G975" i="7"/>
  <c r="K975" i="7"/>
  <c r="N975" i="7" s="1"/>
  <c r="M562" i="7"/>
  <c r="K562" i="7"/>
  <c r="N562" i="7" s="1"/>
  <c r="G562" i="7"/>
  <c r="M341" i="7"/>
  <c r="G341" i="7"/>
  <c r="M1001" i="7"/>
  <c r="G1001" i="7"/>
  <c r="M204" i="7"/>
  <c r="G204" i="7"/>
  <c r="M644" i="7"/>
  <c r="G644" i="7"/>
  <c r="K644" i="7"/>
  <c r="N644" i="7" s="1"/>
  <c r="M1084" i="7"/>
  <c r="G1084" i="7"/>
  <c r="M451" i="7"/>
  <c r="G451" i="7"/>
  <c r="M1111" i="7"/>
  <c r="G1111" i="7"/>
  <c r="M369" i="7"/>
  <c r="K369" i="7"/>
  <c r="N369" i="7" s="1"/>
  <c r="G369" i="7"/>
  <c r="M589" i="7"/>
  <c r="G589" i="7"/>
  <c r="M809" i="7"/>
  <c r="G809" i="7"/>
  <c r="M1029" i="7"/>
  <c r="G1029" i="7"/>
  <c r="M726" i="7"/>
  <c r="G726" i="7"/>
  <c r="M1166" i="7"/>
  <c r="G1166" i="7"/>
  <c r="M314" i="7"/>
  <c r="G314" i="7"/>
  <c r="M754" i="7"/>
  <c r="G754" i="7"/>
  <c r="G974" i="7"/>
  <c r="M974" i="7"/>
  <c r="M11" i="7"/>
  <c r="M66" i="7"/>
  <c r="M286" i="7"/>
  <c r="G286" i="7"/>
  <c r="M506" i="7"/>
  <c r="G506" i="7"/>
  <c r="M946" i="7"/>
  <c r="G946" i="7"/>
  <c r="M561" i="7"/>
  <c r="G561" i="7"/>
  <c r="G891" i="7"/>
  <c r="M891" i="7"/>
  <c r="M534" i="7"/>
  <c r="G534" i="7"/>
  <c r="M231" i="7"/>
  <c r="G231" i="7"/>
  <c r="M781" i="7"/>
  <c r="G781" i="7"/>
  <c r="K781" i="7"/>
  <c r="N781" i="7" s="1"/>
  <c r="M94" i="7"/>
  <c r="M259" i="7"/>
  <c r="G259" i="7"/>
  <c r="M479" i="7"/>
  <c r="G479" i="7"/>
  <c r="M699" i="7"/>
  <c r="G699" i="7"/>
  <c r="M919" i="7"/>
  <c r="G919" i="7"/>
  <c r="M1139" i="7"/>
  <c r="G1139" i="7"/>
  <c r="M176" i="7"/>
  <c r="G176" i="7"/>
  <c r="M396" i="7"/>
  <c r="G396" i="7"/>
  <c r="M616" i="7"/>
  <c r="G616" i="7"/>
  <c r="M836" i="7"/>
  <c r="G836" i="7"/>
  <c r="M1056" i="7"/>
  <c r="G1056" i="7"/>
  <c r="M671" i="7"/>
  <c r="G671" i="7"/>
  <c r="M424" i="7"/>
  <c r="G424" i="7"/>
  <c r="M864" i="7"/>
  <c r="G864" i="7"/>
  <c r="M39" i="7"/>
  <c r="M121" i="7"/>
  <c r="G121" i="7"/>
  <c r="M918" i="7"/>
  <c r="G918" i="7"/>
  <c r="M313" i="7"/>
  <c r="G313" i="7"/>
  <c r="M533" i="7"/>
  <c r="G533" i="7"/>
  <c r="M753" i="7"/>
  <c r="G753" i="7"/>
  <c r="M973" i="7"/>
  <c r="G973" i="7"/>
  <c r="M120" i="7"/>
  <c r="G120" i="7"/>
  <c r="M945" i="7"/>
  <c r="G945" i="7"/>
  <c r="G1165" i="7"/>
  <c r="M1165" i="7"/>
  <c r="M588" i="7"/>
  <c r="G588" i="7"/>
  <c r="M808" i="7"/>
  <c r="G808" i="7"/>
  <c r="M285" i="7"/>
  <c r="G285" i="7"/>
  <c r="M505" i="7"/>
  <c r="G505" i="7"/>
  <c r="M725" i="7"/>
  <c r="G725" i="7"/>
  <c r="G230" i="7"/>
  <c r="M230" i="7"/>
  <c r="G450" i="7"/>
  <c r="M450" i="7"/>
  <c r="M670" i="7"/>
  <c r="G670" i="7"/>
  <c r="M890" i="7"/>
  <c r="G890" i="7"/>
  <c r="M1110" i="7"/>
  <c r="G1110" i="7"/>
  <c r="M65" i="7"/>
  <c r="M368" i="7"/>
  <c r="G368" i="7"/>
  <c r="M1028" i="7"/>
  <c r="G1028" i="7"/>
  <c r="M203" i="7"/>
  <c r="G203" i="7"/>
  <c r="K423" i="7"/>
  <c r="N423" i="7" s="1"/>
  <c r="G423" i="7"/>
  <c r="M423" i="7"/>
  <c r="G643" i="7"/>
  <c r="K643" i="7"/>
  <c r="N643" i="7" s="1"/>
  <c r="M643" i="7"/>
  <c r="G863" i="7"/>
  <c r="M863" i="7"/>
  <c r="G1083" i="7"/>
  <c r="M1083" i="7"/>
  <c r="M1055" i="7"/>
  <c r="G1055" i="7"/>
  <c r="AP2" i="3"/>
  <c r="M10" i="7"/>
  <c r="M258" i="7"/>
  <c r="G258" i="7"/>
  <c r="M478" i="7"/>
  <c r="G478" i="7"/>
  <c r="M698" i="7"/>
  <c r="G698" i="7"/>
  <c r="M1138" i="7"/>
  <c r="G1138" i="7"/>
  <c r="M38" i="7"/>
  <c r="M175" i="7"/>
  <c r="G175" i="7"/>
  <c r="M395" i="7"/>
  <c r="G395" i="7"/>
  <c r="M615" i="7"/>
  <c r="G615" i="7"/>
  <c r="M835" i="7"/>
  <c r="G835" i="7"/>
  <c r="M340" i="7"/>
  <c r="G340" i="7"/>
  <c r="M560" i="7"/>
  <c r="G560" i="7"/>
  <c r="M780" i="7"/>
  <c r="G780" i="7"/>
  <c r="M1000" i="7"/>
  <c r="G1000" i="7"/>
  <c r="K45" i="8"/>
  <c r="K72" i="7"/>
  <c r="N72" i="7" s="1"/>
  <c r="K45" i="7"/>
  <c r="N45" i="7" s="1"/>
  <c r="K17" i="7"/>
  <c r="N17" i="7" s="1"/>
  <c r="M155" i="7"/>
  <c r="K155" i="7"/>
  <c r="N155" i="7" s="1"/>
  <c r="G155" i="7"/>
  <c r="J45" i="8"/>
  <c r="K44" i="7"/>
  <c r="N44" i="7" s="1"/>
  <c r="K71" i="7"/>
  <c r="N71" i="7" s="1"/>
  <c r="K16" i="7"/>
  <c r="N16" i="7" s="1"/>
  <c r="M154" i="7"/>
  <c r="K154" i="7"/>
  <c r="N154" i="7" s="1"/>
  <c r="G154" i="7"/>
  <c r="O48" i="4"/>
  <c r="K153" i="7" s="1"/>
  <c r="N153" i="7" s="1"/>
  <c r="M153" i="7"/>
  <c r="G153" i="7"/>
  <c r="M48" i="4"/>
  <c r="K152" i="7" s="1"/>
  <c r="N152" i="7" s="1"/>
  <c r="M152" i="7"/>
  <c r="G152" i="7"/>
  <c r="K48" i="4"/>
  <c r="K68" i="7" s="1"/>
  <c r="N68" i="7" s="1"/>
  <c r="M151" i="7"/>
  <c r="G151" i="7"/>
  <c r="M150" i="7"/>
  <c r="K150" i="7"/>
  <c r="N150" i="7" s="1"/>
  <c r="G150" i="7"/>
  <c r="F45" i="8"/>
  <c r="K40" i="7"/>
  <c r="N40" i="7" s="1"/>
  <c r="K67" i="7"/>
  <c r="N67" i="7" s="1"/>
  <c r="K12" i="7"/>
  <c r="N12" i="7" s="1"/>
  <c r="M149" i="7"/>
  <c r="G149" i="7"/>
  <c r="M148" i="7"/>
  <c r="G148" i="7"/>
  <c r="M147" i="7"/>
  <c r="G147" i="7"/>
  <c r="K147" i="7"/>
  <c r="N147" i="7" s="1"/>
  <c r="K119" i="7"/>
  <c r="N119" i="7" s="1"/>
  <c r="C45" i="8"/>
  <c r="K229" i="7"/>
  <c r="N229" i="7" s="1"/>
  <c r="K92" i="7"/>
  <c r="N92" i="7" s="1"/>
  <c r="K64" i="7"/>
  <c r="N64" i="7" s="1"/>
  <c r="K37" i="7"/>
  <c r="N37" i="7" s="1"/>
  <c r="K9" i="7"/>
  <c r="N9" i="7" s="1"/>
  <c r="M25" i="7"/>
  <c r="G25" i="7"/>
  <c r="M24" i="7"/>
  <c r="G24" i="7"/>
  <c r="AG48" i="4"/>
  <c r="R45" i="8" s="1"/>
  <c r="M23" i="7"/>
  <c r="G23" i="7"/>
  <c r="K23" i="7"/>
  <c r="N23" i="7" s="1"/>
  <c r="A1" i="6"/>
  <c r="A1" i="3"/>
  <c r="AM5" i="3"/>
  <c r="AM9" i="3"/>
  <c r="AM13" i="3"/>
  <c r="AM17" i="3"/>
  <c r="AM21" i="3"/>
  <c r="AM25" i="3"/>
  <c r="AM29" i="3"/>
  <c r="AM33" i="3"/>
  <c r="AM37" i="3"/>
  <c r="AM41" i="3"/>
  <c r="AM45" i="3"/>
  <c r="AM6" i="3"/>
  <c r="AM10" i="3"/>
  <c r="AM14" i="3"/>
  <c r="AM18" i="3"/>
  <c r="AM22" i="3"/>
  <c r="AM26" i="3"/>
  <c r="AM30" i="3"/>
  <c r="AM34" i="3"/>
  <c r="AM38" i="3"/>
  <c r="AM42" i="3"/>
  <c r="AM46" i="3"/>
  <c r="AM8" i="3"/>
  <c r="AM16" i="3"/>
  <c r="AM24" i="3"/>
  <c r="AM32" i="3"/>
  <c r="AM40" i="3"/>
  <c r="AM11" i="3"/>
  <c r="AM19" i="3"/>
  <c r="AM27" i="3"/>
  <c r="AM35" i="3"/>
  <c r="AM43" i="3"/>
  <c r="AM12" i="3"/>
  <c r="AM20" i="3"/>
  <c r="AM28" i="3"/>
  <c r="AM36" i="3"/>
  <c r="AM44" i="3"/>
  <c r="AM7" i="3"/>
  <c r="AM15" i="3"/>
  <c r="AM23" i="3"/>
  <c r="AM31" i="3"/>
  <c r="AM39" i="3"/>
  <c r="AM4" i="3"/>
  <c r="AK6" i="3"/>
  <c r="AO6" i="3" s="1"/>
  <c r="AK10" i="3"/>
  <c r="AO10" i="3" s="1"/>
  <c r="AK14" i="3"/>
  <c r="AK18" i="3"/>
  <c r="AO18" i="3" s="1"/>
  <c r="AK22" i="3"/>
  <c r="AO22" i="3" s="1"/>
  <c r="AK26" i="3"/>
  <c r="AO26" i="3" s="1"/>
  <c r="AK30" i="3"/>
  <c r="AK34" i="3"/>
  <c r="AO34" i="3" s="1"/>
  <c r="AK38" i="3"/>
  <c r="AK42" i="3"/>
  <c r="AO42" i="3" s="1"/>
  <c r="AK46" i="3"/>
  <c r="AK7" i="3"/>
  <c r="AK11" i="3"/>
  <c r="AO11" i="3" s="1"/>
  <c r="AK15" i="3"/>
  <c r="AO15" i="3" s="1"/>
  <c r="AK19" i="3"/>
  <c r="AK23" i="3"/>
  <c r="AK27" i="3"/>
  <c r="AK31" i="3"/>
  <c r="AO31" i="3" s="1"/>
  <c r="AK35" i="3"/>
  <c r="AO35" i="3" s="1"/>
  <c r="AK39" i="3"/>
  <c r="AK43" i="3"/>
  <c r="AO43" i="3" s="1"/>
  <c r="AK4" i="3"/>
  <c r="AO4" i="3" s="1"/>
  <c r="AK5" i="3"/>
  <c r="AO5" i="3" s="1"/>
  <c r="AK13" i="3"/>
  <c r="AO13" i="3" s="1"/>
  <c r="AK21" i="3"/>
  <c r="AK29" i="3"/>
  <c r="AK37" i="3"/>
  <c r="AK45" i="3"/>
  <c r="AO45" i="3" s="1"/>
  <c r="AK8" i="3"/>
  <c r="AO8" i="3" s="1"/>
  <c r="AK16" i="3"/>
  <c r="AO16" i="3" s="1"/>
  <c r="AK24" i="3"/>
  <c r="AO24" i="3" s="1"/>
  <c r="AK32" i="3"/>
  <c r="AK40" i="3"/>
  <c r="AO40" i="3" s="1"/>
  <c r="AK9" i="3"/>
  <c r="AK17" i="3"/>
  <c r="AO17" i="3" s="1"/>
  <c r="AK25" i="3"/>
  <c r="AK33" i="3"/>
  <c r="AO33" i="3" s="1"/>
  <c r="AK41" i="3"/>
  <c r="AK12" i="3"/>
  <c r="AK20" i="3"/>
  <c r="AK28" i="3"/>
  <c r="AO28" i="3" s="1"/>
  <c r="AK36" i="3"/>
  <c r="AO36" i="3" s="1"/>
  <c r="AK44" i="3"/>
  <c r="K1169" i="7" l="1"/>
  <c r="N1169" i="7" s="1"/>
  <c r="K784" i="7"/>
  <c r="N784" i="7" s="1"/>
  <c r="K783" i="7"/>
  <c r="N783" i="7" s="1"/>
  <c r="K93" i="7"/>
  <c r="N93" i="7" s="1"/>
  <c r="K230" i="7"/>
  <c r="N230" i="7" s="1"/>
  <c r="K340" i="7"/>
  <c r="N340" i="7" s="1"/>
  <c r="K368" i="7"/>
  <c r="N368" i="7" s="1"/>
  <c r="K372" i="7"/>
  <c r="N372" i="7" s="1"/>
  <c r="K371" i="7"/>
  <c r="N371" i="7" s="1"/>
  <c r="K148" i="7"/>
  <c r="N148" i="7" s="1"/>
  <c r="K835" i="7"/>
  <c r="N835" i="7" s="1"/>
  <c r="K258" i="7"/>
  <c r="N258" i="7" s="1"/>
  <c r="K1028" i="7"/>
  <c r="N1028" i="7" s="1"/>
  <c r="K1110" i="7"/>
  <c r="N1110" i="7" s="1"/>
  <c r="K285" i="7"/>
  <c r="N285" i="7" s="1"/>
  <c r="K120" i="7"/>
  <c r="N120" i="7" s="1"/>
  <c r="K38" i="7"/>
  <c r="N38" i="7" s="1"/>
  <c r="K1000" i="7"/>
  <c r="N1000" i="7" s="1"/>
  <c r="K863" i="7"/>
  <c r="N863" i="7" s="1"/>
  <c r="K1165" i="7"/>
  <c r="N1165" i="7" s="1"/>
  <c r="K313" i="7"/>
  <c r="N313" i="7" s="1"/>
  <c r="K65" i="7"/>
  <c r="N65" i="7" s="1"/>
  <c r="K560" i="7"/>
  <c r="N560" i="7" s="1"/>
  <c r="K478" i="7"/>
  <c r="N478" i="7" s="1"/>
  <c r="K203" i="7"/>
  <c r="N203" i="7" s="1"/>
  <c r="K890" i="7"/>
  <c r="N890" i="7" s="1"/>
  <c r="K670" i="7"/>
  <c r="N670" i="7" s="1"/>
  <c r="K450" i="7"/>
  <c r="N450" i="7" s="1"/>
  <c r="K725" i="7"/>
  <c r="N725" i="7" s="1"/>
  <c r="K505" i="7"/>
  <c r="N505" i="7" s="1"/>
  <c r="K945" i="7"/>
  <c r="N945" i="7" s="1"/>
  <c r="K753" i="7"/>
  <c r="N753" i="7" s="1"/>
  <c r="K533" i="7"/>
  <c r="N533" i="7" s="1"/>
  <c r="K10" i="7"/>
  <c r="N10" i="7" s="1"/>
  <c r="D45" i="8"/>
  <c r="K780" i="7"/>
  <c r="N780" i="7" s="1"/>
  <c r="K615" i="7"/>
  <c r="N615" i="7" s="1"/>
  <c r="K395" i="7"/>
  <c r="N395" i="7" s="1"/>
  <c r="K175" i="7"/>
  <c r="N175" i="7" s="1"/>
  <c r="K1138" i="7"/>
  <c r="N1138" i="7" s="1"/>
  <c r="K698" i="7"/>
  <c r="N698" i="7" s="1"/>
  <c r="K1055" i="7"/>
  <c r="N1055" i="7" s="1"/>
  <c r="K1083" i="7"/>
  <c r="N1083" i="7" s="1"/>
  <c r="K808" i="7"/>
  <c r="N808" i="7" s="1"/>
  <c r="K588" i="7"/>
  <c r="N588" i="7" s="1"/>
  <c r="K973" i="7"/>
  <c r="N973" i="7" s="1"/>
  <c r="K1060" i="7"/>
  <c r="N1060" i="7" s="1"/>
  <c r="K1141" i="7"/>
  <c r="N1141" i="7" s="1"/>
  <c r="K1168" i="7"/>
  <c r="N1168" i="7" s="1"/>
  <c r="K1031" i="7"/>
  <c r="N1031" i="7" s="1"/>
  <c r="K1113" i="7"/>
  <c r="N1113" i="7" s="1"/>
  <c r="K66" i="7"/>
  <c r="N66" i="7" s="1"/>
  <c r="K1166" i="7"/>
  <c r="N1166" i="7" s="1"/>
  <c r="AO44" i="3"/>
  <c r="AO37" i="3"/>
  <c r="AO29" i="3"/>
  <c r="AO12" i="3"/>
  <c r="AP12" i="3" s="1"/>
  <c r="AO12" i="4" s="1"/>
  <c r="AO19" i="3"/>
  <c r="K974" i="7"/>
  <c r="N974" i="7" s="1"/>
  <c r="K121" i="7"/>
  <c r="N121" i="7" s="1"/>
  <c r="K864" i="7"/>
  <c r="N864" i="7" s="1"/>
  <c r="K891" i="7"/>
  <c r="N891" i="7" s="1"/>
  <c r="K726" i="7"/>
  <c r="N726" i="7" s="1"/>
  <c r="K1029" i="7"/>
  <c r="N1029" i="7" s="1"/>
  <c r="K204" i="7"/>
  <c r="N204" i="7" s="1"/>
  <c r="K1001" i="7"/>
  <c r="N1001" i="7" s="1"/>
  <c r="K1084" i="7"/>
  <c r="N1084" i="7" s="1"/>
  <c r="K1139" i="7"/>
  <c r="N1139" i="7" s="1"/>
  <c r="K231" i="7"/>
  <c r="N231" i="7" s="1"/>
  <c r="K1111" i="7"/>
  <c r="N1111" i="7" s="1"/>
  <c r="K1056" i="7"/>
  <c r="N1056" i="7" s="1"/>
  <c r="K341" i="7"/>
  <c r="N341" i="7" s="1"/>
  <c r="K618" i="7"/>
  <c r="N618" i="7" s="1"/>
  <c r="K948" i="7"/>
  <c r="N948" i="7" s="1"/>
  <c r="K1003" i="7"/>
  <c r="N1003" i="7" s="1"/>
  <c r="K343" i="7"/>
  <c r="N343" i="7" s="1"/>
  <c r="K426" i="7"/>
  <c r="N426" i="7" s="1"/>
  <c r="K1058" i="7"/>
  <c r="N1058" i="7" s="1"/>
  <c r="K1086" i="7"/>
  <c r="N1086" i="7" s="1"/>
  <c r="K728" i="7"/>
  <c r="N728" i="7" s="1"/>
  <c r="K1004" i="7"/>
  <c r="N1004" i="7" s="1"/>
  <c r="K1059" i="7"/>
  <c r="N1059" i="7" s="1"/>
  <c r="K262" i="7"/>
  <c r="N262" i="7" s="1"/>
  <c r="K454" i="7"/>
  <c r="N454" i="7" s="1"/>
  <c r="K1032" i="7"/>
  <c r="N1032" i="7" s="1"/>
  <c r="K674" i="7"/>
  <c r="N674" i="7" s="1"/>
  <c r="K729" i="7"/>
  <c r="N729" i="7" s="1"/>
  <c r="K702" i="7"/>
  <c r="N702" i="7" s="1"/>
  <c r="K1142" i="7"/>
  <c r="N1142" i="7" s="1"/>
  <c r="K399" i="7"/>
  <c r="N399" i="7" s="1"/>
  <c r="K1087" i="7"/>
  <c r="N1087" i="7" s="1"/>
  <c r="K1114" i="7"/>
  <c r="N1114" i="7" s="1"/>
  <c r="K867" i="7"/>
  <c r="N867" i="7" s="1"/>
  <c r="K564" i="7"/>
  <c r="N564" i="7" s="1"/>
  <c r="K812" i="7"/>
  <c r="N812" i="7" s="1"/>
  <c r="K179" i="7"/>
  <c r="N179" i="7" s="1"/>
  <c r="K1115" i="7"/>
  <c r="N1115" i="7" s="1"/>
  <c r="K1170" i="7"/>
  <c r="N1170" i="7" s="1"/>
  <c r="K1143" i="7"/>
  <c r="N1143" i="7" s="1"/>
  <c r="K1088" i="7"/>
  <c r="N1088" i="7" s="1"/>
  <c r="K1005" i="7"/>
  <c r="N1005" i="7" s="1"/>
  <c r="K1033" i="7"/>
  <c r="N1033" i="7" s="1"/>
  <c r="K405" i="7"/>
  <c r="N405" i="7" s="1"/>
  <c r="K570" i="7"/>
  <c r="N570" i="7" s="1"/>
  <c r="K48" i="7"/>
  <c r="N48" i="7" s="1"/>
  <c r="K1065" i="7"/>
  <c r="N1065" i="7" s="1"/>
  <c r="K185" i="7"/>
  <c r="N185" i="7" s="1"/>
  <c r="K240" i="7"/>
  <c r="N240" i="7" s="1"/>
  <c r="K735" i="7"/>
  <c r="N735" i="7" s="1"/>
  <c r="K818" i="7"/>
  <c r="N818" i="7" s="1"/>
  <c r="K598" i="7"/>
  <c r="N598" i="7" s="1"/>
  <c r="K20" i="7"/>
  <c r="N20" i="7" s="1"/>
  <c r="K955" i="7"/>
  <c r="N955" i="7" s="1"/>
  <c r="K213" i="7"/>
  <c r="N213" i="7" s="1"/>
  <c r="K488" i="7"/>
  <c r="N488" i="7" s="1"/>
  <c r="K543" i="7"/>
  <c r="N543" i="7" s="1"/>
  <c r="K323" i="7"/>
  <c r="N323" i="7" s="1"/>
  <c r="K625" i="7"/>
  <c r="N625" i="7" s="1"/>
  <c r="K268" i="7"/>
  <c r="N268" i="7" s="1"/>
  <c r="K1120" i="7"/>
  <c r="N1120" i="7" s="1"/>
  <c r="K900" i="7"/>
  <c r="N900" i="7" s="1"/>
  <c r="K103" i="7"/>
  <c r="N103" i="7" s="1"/>
  <c r="K1038" i="7"/>
  <c r="N1038" i="7" s="1"/>
  <c r="K75" i="7"/>
  <c r="N75" i="7" s="1"/>
  <c r="K130" i="7"/>
  <c r="N130" i="7" s="1"/>
  <c r="K873" i="7"/>
  <c r="N873" i="7" s="1"/>
  <c r="K653" i="7"/>
  <c r="N653" i="7" s="1"/>
  <c r="K433" i="7"/>
  <c r="N433" i="7" s="1"/>
  <c r="K708" i="7"/>
  <c r="N708" i="7" s="1"/>
  <c r="K515" i="7"/>
  <c r="N515" i="7" s="1"/>
  <c r="K680" i="7"/>
  <c r="N680" i="7" s="1"/>
  <c r="K460" i="7"/>
  <c r="N460" i="7" s="1"/>
  <c r="K763" i="7"/>
  <c r="N763" i="7" s="1"/>
  <c r="K792" i="7"/>
  <c r="N792" i="7" s="1"/>
  <c r="K572" i="7"/>
  <c r="N572" i="7" s="1"/>
  <c r="K600" i="7"/>
  <c r="N600" i="7" s="1"/>
  <c r="K1095" i="7"/>
  <c r="N1095" i="7" s="1"/>
  <c r="K1150" i="7"/>
  <c r="N1150" i="7" s="1"/>
  <c r="K1067" i="7"/>
  <c r="N1067" i="7" s="1"/>
  <c r="K1177" i="7"/>
  <c r="N1177" i="7" s="1"/>
  <c r="K1012" i="7"/>
  <c r="N1012" i="7" s="1"/>
  <c r="K875" i="7"/>
  <c r="N875" i="7" s="1"/>
  <c r="K325" i="7"/>
  <c r="N325" i="7" s="1"/>
  <c r="K1040" i="7"/>
  <c r="N1040" i="7" s="1"/>
  <c r="K1122" i="7"/>
  <c r="N1122" i="7" s="1"/>
  <c r="K1153" i="7"/>
  <c r="N1153" i="7" s="1"/>
  <c r="K1043" i="7"/>
  <c r="N1043" i="7" s="1"/>
  <c r="K1070" i="7"/>
  <c r="N1070" i="7" s="1"/>
  <c r="K1180" i="7"/>
  <c r="N1180" i="7" s="1"/>
  <c r="K25" i="7"/>
  <c r="N25" i="7" s="1"/>
  <c r="K988" i="7"/>
  <c r="N988" i="7" s="1"/>
  <c r="K328" i="7"/>
  <c r="N328" i="7" s="1"/>
  <c r="K823" i="7"/>
  <c r="N823" i="7" s="1"/>
  <c r="K685" i="7"/>
  <c r="N685" i="7" s="1"/>
  <c r="K438" i="7"/>
  <c r="N438" i="7" s="1"/>
  <c r="K795" i="7"/>
  <c r="N795" i="7" s="1"/>
  <c r="K548" i="7"/>
  <c r="N548" i="7" s="1"/>
  <c r="K410" i="7"/>
  <c r="N410" i="7" s="1"/>
  <c r="K493" i="7"/>
  <c r="N493" i="7" s="1"/>
  <c r="K713" i="7"/>
  <c r="N713" i="7" s="1"/>
  <c r="K960" i="7"/>
  <c r="N960" i="7" s="1"/>
  <c r="K905" i="7"/>
  <c r="N905" i="7" s="1"/>
  <c r="K273" i="7"/>
  <c r="N273" i="7" s="1"/>
  <c r="K603" i="7"/>
  <c r="N603" i="7" s="1"/>
  <c r="K878" i="7"/>
  <c r="N878" i="7" s="1"/>
  <c r="K768" i="7"/>
  <c r="N768" i="7" s="1"/>
  <c r="K850" i="7"/>
  <c r="N850" i="7" s="1"/>
  <c r="K300" i="7"/>
  <c r="N300" i="7" s="1"/>
  <c r="K933" i="7"/>
  <c r="N933" i="7" s="1"/>
  <c r="K658" i="7"/>
  <c r="N658" i="7" s="1"/>
  <c r="K355" i="7"/>
  <c r="N355" i="7" s="1"/>
  <c r="K575" i="7"/>
  <c r="N575" i="7" s="1"/>
  <c r="K630" i="7"/>
  <c r="N630" i="7" s="1"/>
  <c r="K740" i="7"/>
  <c r="N740" i="7" s="1"/>
  <c r="K383" i="7"/>
  <c r="N383" i="7" s="1"/>
  <c r="K520" i="7"/>
  <c r="N520" i="7" s="1"/>
  <c r="K465" i="7"/>
  <c r="N465" i="7" s="1"/>
  <c r="K53" i="7"/>
  <c r="N53" i="7" s="1"/>
  <c r="K108" i="7"/>
  <c r="N108" i="7" s="1"/>
  <c r="K245" i="7"/>
  <c r="N245" i="7" s="1"/>
  <c r="K218" i="7"/>
  <c r="N218" i="7" s="1"/>
  <c r="K163" i="7"/>
  <c r="N163" i="7" s="1"/>
  <c r="K80" i="7"/>
  <c r="N80" i="7" s="1"/>
  <c r="K135" i="7"/>
  <c r="N135" i="7" s="1"/>
  <c r="K190" i="7"/>
  <c r="N190" i="7" s="1"/>
  <c r="K1124" i="7"/>
  <c r="N1124" i="7" s="1"/>
  <c r="K987" i="7"/>
  <c r="N987" i="7" s="1"/>
  <c r="K1097" i="7"/>
  <c r="N1097" i="7" s="1"/>
  <c r="K1152" i="7"/>
  <c r="N1152" i="7" s="1"/>
  <c r="K1069" i="7"/>
  <c r="N1069" i="7" s="1"/>
  <c r="K932" i="7"/>
  <c r="N932" i="7" s="1"/>
  <c r="K794" i="7"/>
  <c r="N794" i="7" s="1"/>
  <c r="K904" i="7"/>
  <c r="N904" i="7" s="1"/>
  <c r="K877" i="7"/>
  <c r="N877" i="7" s="1"/>
  <c r="K849" i="7"/>
  <c r="N849" i="7" s="1"/>
  <c r="K822" i="7"/>
  <c r="N822" i="7" s="1"/>
  <c r="K959" i="7"/>
  <c r="N959" i="7" s="1"/>
  <c r="K684" i="7"/>
  <c r="N684" i="7" s="1"/>
  <c r="K657" i="7"/>
  <c r="N657" i="7" s="1"/>
  <c r="K602" i="7"/>
  <c r="N602" i="7" s="1"/>
  <c r="K712" i="7"/>
  <c r="N712" i="7" s="1"/>
  <c r="K629" i="7"/>
  <c r="N629" i="7" s="1"/>
  <c r="K739" i="7"/>
  <c r="N739" i="7" s="1"/>
  <c r="K767" i="7"/>
  <c r="N767" i="7" s="1"/>
  <c r="K519" i="7"/>
  <c r="N519" i="7" s="1"/>
  <c r="K492" i="7"/>
  <c r="N492" i="7" s="1"/>
  <c r="K299" i="7"/>
  <c r="N299" i="7" s="1"/>
  <c r="K547" i="7"/>
  <c r="N547" i="7" s="1"/>
  <c r="K327" i="7"/>
  <c r="N327" i="7" s="1"/>
  <c r="K217" i="7"/>
  <c r="N217" i="7" s="1"/>
  <c r="K574" i="7"/>
  <c r="N574" i="7" s="1"/>
  <c r="K354" i="7"/>
  <c r="N354" i="7" s="1"/>
  <c r="K464" i="7"/>
  <c r="N464" i="7" s="1"/>
  <c r="K409" i="7"/>
  <c r="N409" i="7" s="1"/>
  <c r="K437" i="7"/>
  <c r="N437" i="7" s="1"/>
  <c r="K272" i="7"/>
  <c r="N272" i="7" s="1"/>
  <c r="K244" i="7"/>
  <c r="N244" i="7" s="1"/>
  <c r="K382" i="7"/>
  <c r="N382" i="7" s="1"/>
  <c r="K79" i="7"/>
  <c r="N79" i="7" s="1"/>
  <c r="K189" i="7"/>
  <c r="N189" i="7" s="1"/>
  <c r="K134" i="7"/>
  <c r="N134" i="7" s="1"/>
  <c r="K107" i="7"/>
  <c r="N107" i="7" s="1"/>
  <c r="K52" i="7"/>
  <c r="N52" i="7" s="1"/>
  <c r="K162" i="7"/>
  <c r="N162" i="7" s="1"/>
  <c r="K758" i="7"/>
  <c r="N758" i="7" s="1"/>
  <c r="K510" i="7"/>
  <c r="N510" i="7" s="1"/>
  <c r="K318" i="7"/>
  <c r="N318" i="7" s="1"/>
  <c r="K290" i="7"/>
  <c r="N290" i="7" s="1"/>
  <c r="K455" i="7"/>
  <c r="N455" i="7" s="1"/>
  <c r="K545" i="7"/>
  <c r="N545" i="7" s="1"/>
  <c r="K710" i="7"/>
  <c r="N710" i="7" s="1"/>
  <c r="K94" i="7"/>
  <c r="N94" i="7" s="1"/>
  <c r="K671" i="7"/>
  <c r="N671" i="7" s="1"/>
  <c r="K836" i="7"/>
  <c r="N836" i="7" s="1"/>
  <c r="K176" i="7"/>
  <c r="N176" i="7" s="1"/>
  <c r="K919" i="7"/>
  <c r="N919" i="7" s="1"/>
  <c r="K149" i="7"/>
  <c r="N149" i="7" s="1"/>
  <c r="K809" i="7"/>
  <c r="N809" i="7" s="1"/>
  <c r="K451" i="7"/>
  <c r="N451" i="7" s="1"/>
  <c r="K261" i="7"/>
  <c r="N261" i="7" s="1"/>
  <c r="K453" i="7"/>
  <c r="N453" i="7" s="1"/>
  <c r="K701" i="7"/>
  <c r="N701" i="7" s="1"/>
  <c r="K482" i="7"/>
  <c r="N482" i="7" s="1"/>
  <c r="K922" i="7"/>
  <c r="N922" i="7" s="1"/>
  <c r="K424" i="7"/>
  <c r="N424" i="7" s="1"/>
  <c r="K616" i="7"/>
  <c r="N616" i="7" s="1"/>
  <c r="K396" i="7"/>
  <c r="N396" i="7" s="1"/>
  <c r="K699" i="7"/>
  <c r="N699" i="7" s="1"/>
  <c r="K479" i="7"/>
  <c r="N479" i="7" s="1"/>
  <c r="K534" i="7"/>
  <c r="N534" i="7" s="1"/>
  <c r="K561" i="7"/>
  <c r="N561" i="7" s="1"/>
  <c r="K946" i="7"/>
  <c r="N946" i="7" s="1"/>
  <c r="K756" i="7"/>
  <c r="N756" i="7" s="1"/>
  <c r="K536" i="7"/>
  <c r="N536" i="7" s="1"/>
  <c r="K316" i="7"/>
  <c r="N316" i="7" s="1"/>
  <c r="K646" i="7"/>
  <c r="N646" i="7" s="1"/>
  <c r="K591" i="7"/>
  <c r="N591" i="7" s="1"/>
  <c r="K976" i="7"/>
  <c r="N976" i="7" s="1"/>
  <c r="K673" i="7"/>
  <c r="N673" i="7" s="1"/>
  <c r="K866" i="7"/>
  <c r="N866" i="7" s="1"/>
  <c r="K481" i="7"/>
  <c r="N481" i="7" s="1"/>
  <c r="K427" i="7"/>
  <c r="N427" i="7" s="1"/>
  <c r="K839" i="7"/>
  <c r="N839" i="7" s="1"/>
  <c r="K124" i="7"/>
  <c r="N124" i="7" s="1"/>
  <c r="K97" i="7"/>
  <c r="N97" i="7" s="1"/>
  <c r="K234" i="7"/>
  <c r="N234" i="7" s="1"/>
  <c r="K895" i="7"/>
  <c r="N895" i="7" s="1"/>
  <c r="K235" i="7"/>
  <c r="N235" i="7" s="1"/>
  <c r="K813" i="7"/>
  <c r="N813" i="7" s="1"/>
  <c r="K620" i="7"/>
  <c r="N620" i="7" s="1"/>
  <c r="K538" i="7"/>
  <c r="N538" i="7" s="1"/>
  <c r="K785" i="7"/>
  <c r="N785" i="7" s="1"/>
  <c r="K125" i="7"/>
  <c r="N125" i="7" s="1"/>
  <c r="K730" i="7"/>
  <c r="N730" i="7" s="1"/>
  <c r="K132" i="7"/>
  <c r="N132" i="7" s="1"/>
  <c r="K985" i="7"/>
  <c r="N985" i="7" s="1"/>
  <c r="K655" i="7"/>
  <c r="N655" i="7" s="1"/>
  <c r="K352" i="7"/>
  <c r="N352" i="7" s="1"/>
  <c r="K215" i="7"/>
  <c r="N215" i="7" s="1"/>
  <c r="K765" i="7"/>
  <c r="N765" i="7" s="1"/>
  <c r="K847" i="7"/>
  <c r="N847" i="7" s="1"/>
  <c r="K407" i="7"/>
  <c r="N407" i="7" s="1"/>
  <c r="K902" i="7"/>
  <c r="N902" i="7" s="1"/>
  <c r="K462" i="7"/>
  <c r="N462" i="7" s="1"/>
  <c r="K242" i="7"/>
  <c r="N242" i="7" s="1"/>
  <c r="K490" i="7"/>
  <c r="N490" i="7" s="1"/>
  <c r="K96" i="7"/>
  <c r="N96" i="7" s="1"/>
  <c r="K206" i="7"/>
  <c r="N206" i="7" s="1"/>
  <c r="K563" i="7"/>
  <c r="N563" i="7" s="1"/>
  <c r="K398" i="7"/>
  <c r="N398" i="7" s="1"/>
  <c r="K178" i="7"/>
  <c r="N178" i="7" s="1"/>
  <c r="K921" i="7"/>
  <c r="N921" i="7" s="1"/>
  <c r="K893" i="7"/>
  <c r="N893" i="7" s="1"/>
  <c r="K508" i="7"/>
  <c r="N508" i="7" s="1"/>
  <c r="K288" i="7"/>
  <c r="N288" i="7" s="1"/>
  <c r="K592" i="7"/>
  <c r="N592" i="7" s="1"/>
  <c r="K757" i="7"/>
  <c r="N757" i="7" s="1"/>
  <c r="K894" i="7"/>
  <c r="N894" i="7" s="1"/>
  <c r="K207" i="7"/>
  <c r="N207" i="7" s="1"/>
  <c r="K208" i="7"/>
  <c r="N208" i="7" s="1"/>
  <c r="K675" i="7"/>
  <c r="N675" i="7" s="1"/>
  <c r="K263" i="7"/>
  <c r="N263" i="7" s="1"/>
  <c r="K868" i="7"/>
  <c r="N868" i="7" s="1"/>
  <c r="K428" i="7"/>
  <c r="N428" i="7" s="1"/>
  <c r="K593" i="7"/>
  <c r="N593" i="7" s="1"/>
  <c r="K923" i="7"/>
  <c r="N923" i="7" s="1"/>
  <c r="K373" i="7"/>
  <c r="N373" i="7" s="1"/>
  <c r="K98" i="7"/>
  <c r="N98" i="7" s="1"/>
  <c r="K737" i="7"/>
  <c r="N737" i="7" s="1"/>
  <c r="K517" i="7"/>
  <c r="N517" i="7" s="1"/>
  <c r="K105" i="7"/>
  <c r="N105" i="7" s="1"/>
  <c r="K820" i="7"/>
  <c r="N820" i="7" s="1"/>
  <c r="K270" i="7"/>
  <c r="N270" i="7" s="1"/>
  <c r="K950" i="7"/>
  <c r="N950" i="7" s="1"/>
  <c r="K345" i="7"/>
  <c r="N345" i="7" s="1"/>
  <c r="K930" i="7"/>
  <c r="N930" i="7" s="1"/>
  <c r="K259" i="7"/>
  <c r="N259" i="7" s="1"/>
  <c r="K506" i="7"/>
  <c r="N506" i="7" s="1"/>
  <c r="K314" i="7"/>
  <c r="N314" i="7" s="1"/>
  <c r="K286" i="7"/>
  <c r="N286" i="7" s="1"/>
  <c r="K754" i="7"/>
  <c r="N754" i="7" s="1"/>
  <c r="K589" i="7"/>
  <c r="N589" i="7" s="1"/>
  <c r="K123" i="7"/>
  <c r="N123" i="7" s="1"/>
  <c r="K811" i="7"/>
  <c r="N811" i="7" s="1"/>
  <c r="K838" i="7"/>
  <c r="N838" i="7" s="1"/>
  <c r="K233" i="7"/>
  <c r="N233" i="7" s="1"/>
  <c r="K289" i="7"/>
  <c r="N289" i="7" s="1"/>
  <c r="K509" i="7"/>
  <c r="N509" i="7" s="1"/>
  <c r="K344" i="7"/>
  <c r="N344" i="7" s="1"/>
  <c r="K977" i="7"/>
  <c r="N977" i="7" s="1"/>
  <c r="K317" i="7"/>
  <c r="N317" i="7" s="1"/>
  <c r="K647" i="7"/>
  <c r="N647" i="7" s="1"/>
  <c r="K949" i="7"/>
  <c r="N949" i="7" s="1"/>
  <c r="K619" i="7"/>
  <c r="N619" i="7" s="1"/>
  <c r="K537" i="7"/>
  <c r="N537" i="7" s="1"/>
  <c r="K648" i="7"/>
  <c r="N648" i="7" s="1"/>
  <c r="K703" i="7"/>
  <c r="N703" i="7" s="1"/>
  <c r="K565" i="7"/>
  <c r="N565" i="7" s="1"/>
  <c r="K483" i="7"/>
  <c r="N483" i="7" s="1"/>
  <c r="K840" i="7"/>
  <c r="N840" i="7" s="1"/>
  <c r="K400" i="7"/>
  <c r="N400" i="7" s="1"/>
  <c r="K180" i="7"/>
  <c r="N180" i="7" s="1"/>
  <c r="K978" i="7"/>
  <c r="N978" i="7" s="1"/>
  <c r="K22" i="7"/>
  <c r="N22" i="7" s="1"/>
  <c r="K957" i="7"/>
  <c r="N957" i="7" s="1"/>
  <c r="K187" i="7"/>
  <c r="N187" i="7" s="1"/>
  <c r="K297" i="7"/>
  <c r="N297" i="7" s="1"/>
  <c r="K682" i="7"/>
  <c r="N682" i="7" s="1"/>
  <c r="K627" i="7"/>
  <c r="N627" i="7" s="1"/>
  <c r="K435" i="7"/>
  <c r="N435" i="7" s="1"/>
  <c r="K24" i="7"/>
  <c r="N24" i="7" s="1"/>
  <c r="K41" i="7"/>
  <c r="N41" i="7" s="1"/>
  <c r="K151" i="7"/>
  <c r="N151" i="7" s="1"/>
  <c r="K11" i="7"/>
  <c r="N11" i="7" s="1"/>
  <c r="E45" i="8"/>
  <c r="K13" i="7"/>
  <c r="N13" i="7" s="1"/>
  <c r="K77" i="7"/>
  <c r="N77" i="7" s="1"/>
  <c r="K50" i="7"/>
  <c r="N50" i="7" s="1"/>
  <c r="AP17" i="3"/>
  <c r="AO17" i="4" s="1"/>
  <c r="AP24" i="3"/>
  <c r="AO24" i="4" s="1"/>
  <c r="AP37" i="3"/>
  <c r="AO37" i="4" s="1"/>
  <c r="AP5" i="3"/>
  <c r="AO5" i="4" s="1"/>
  <c r="AP35" i="3"/>
  <c r="AO35" i="4" s="1"/>
  <c r="AP19" i="3"/>
  <c r="AO19" i="4" s="1"/>
  <c r="AP44" i="3"/>
  <c r="AO44" i="4" s="1"/>
  <c r="AP36" i="3"/>
  <c r="AO36" i="4" s="1"/>
  <c r="AP16" i="3"/>
  <c r="AO16" i="4" s="1"/>
  <c r="AP29" i="3"/>
  <c r="AO29" i="4" s="1"/>
  <c r="AP4" i="3"/>
  <c r="AO4" i="4" s="1"/>
  <c r="AP31" i="3"/>
  <c r="AO31" i="4" s="1"/>
  <c r="AP15" i="3"/>
  <c r="AO15" i="4" s="1"/>
  <c r="AP42" i="3"/>
  <c r="AO42" i="4" s="1"/>
  <c r="AP26" i="3"/>
  <c r="AO26" i="4" s="1"/>
  <c r="AP10" i="3"/>
  <c r="AO10" i="4" s="1"/>
  <c r="AP45" i="3"/>
  <c r="AO45" i="4" s="1"/>
  <c r="AP13" i="3"/>
  <c r="AO13" i="4" s="1"/>
  <c r="AP34" i="3"/>
  <c r="AO34" i="4" s="1"/>
  <c r="AP18" i="3"/>
  <c r="AO18" i="4" s="1"/>
  <c r="AP28" i="3"/>
  <c r="AO28" i="4" s="1"/>
  <c r="AP33" i="3"/>
  <c r="AO33" i="4" s="1"/>
  <c r="AP40" i="3"/>
  <c r="AO40" i="4" s="1"/>
  <c r="AP8" i="3"/>
  <c r="AO8" i="4" s="1"/>
  <c r="AP43" i="3"/>
  <c r="AO43" i="4" s="1"/>
  <c r="AP11" i="3"/>
  <c r="AO11" i="4" s="1"/>
  <c r="AP22" i="3"/>
  <c r="AO22" i="4" s="1"/>
  <c r="AP6" i="3"/>
  <c r="AO6" i="4" s="1"/>
  <c r="I45" i="8"/>
  <c r="K43" i="7"/>
  <c r="N43" i="7" s="1"/>
  <c r="K70" i="7"/>
  <c r="N70" i="7" s="1"/>
  <c r="K15" i="7"/>
  <c r="N15" i="7" s="1"/>
  <c r="G45" i="8"/>
  <c r="H45" i="8"/>
  <c r="K69" i="7"/>
  <c r="N69" i="7" s="1"/>
  <c r="K42" i="7"/>
  <c r="N42" i="7" s="1"/>
  <c r="K14" i="7"/>
  <c r="N14" i="7" s="1"/>
  <c r="AO46" i="3"/>
  <c r="AP46" i="3" s="1"/>
  <c r="AO46" i="4" s="1"/>
  <c r="AO30" i="3"/>
  <c r="AP30" i="3" s="1"/>
  <c r="AO30" i="4" s="1"/>
  <c r="AO14" i="3"/>
  <c r="AP14" i="3" s="1"/>
  <c r="AO14" i="4" s="1"/>
  <c r="AO41" i="3"/>
  <c r="AP41" i="3" s="1"/>
  <c r="AO41" i="4" s="1"/>
  <c r="AO9" i="3"/>
  <c r="AP9" i="3" s="1"/>
  <c r="AO9" i="4" s="1"/>
  <c r="AO21" i="3"/>
  <c r="AP21" i="3" s="1"/>
  <c r="AO21" i="4" s="1"/>
  <c r="AO27" i="3"/>
  <c r="AP27" i="3" s="1"/>
  <c r="AO27" i="4" s="1"/>
  <c r="AO38" i="3"/>
  <c r="AP38" i="3" s="1"/>
  <c r="AO38" i="4" s="1"/>
  <c r="AO20" i="3"/>
  <c r="AP20" i="3" s="1"/>
  <c r="AO20" i="4" s="1"/>
  <c r="AO25" i="3"/>
  <c r="AP25" i="3" s="1"/>
  <c r="AO25" i="4" s="1"/>
  <c r="AO32" i="3"/>
  <c r="AP32" i="3" s="1"/>
  <c r="AO32" i="4" s="1"/>
  <c r="AO39" i="3"/>
  <c r="AP39" i="3" s="1"/>
  <c r="AO39" i="4" s="1"/>
  <c r="AO23" i="3"/>
  <c r="AP23" i="3" s="1"/>
  <c r="AO23" i="4" s="1"/>
  <c r="AO7" i="3"/>
  <c r="AP7" i="3" s="1"/>
  <c r="AO7" i="4" s="1"/>
  <c r="AO46" i="5" l="1"/>
  <c r="V1160" i="7" s="1"/>
  <c r="V44" i="8"/>
  <c r="AO41" i="5"/>
  <c r="V1023" i="7" s="1"/>
  <c r="V39" i="8"/>
  <c r="AO43" i="5"/>
  <c r="V1078" i="7" s="1"/>
  <c r="V41" i="8"/>
  <c r="AO40" i="5"/>
  <c r="V995" i="7" s="1"/>
  <c r="V38" i="8"/>
  <c r="AO44" i="5"/>
  <c r="V1105" i="7" s="1"/>
  <c r="V42" i="8"/>
  <c r="AO45" i="5"/>
  <c r="V1133" i="7" s="1"/>
  <c r="V43" i="8"/>
  <c r="AO42" i="5"/>
  <c r="V1050" i="7" s="1"/>
  <c r="V40" i="8"/>
  <c r="AO32" i="5"/>
  <c r="V775" i="7" s="1"/>
  <c r="V30" i="8"/>
  <c r="AO14" i="5"/>
  <c r="V280" i="7" s="1"/>
  <c r="V12" i="8"/>
  <c r="AO8" i="5"/>
  <c r="V115" i="7" s="1"/>
  <c r="V6" i="8"/>
  <c r="AO18" i="5"/>
  <c r="V390" i="7" s="1"/>
  <c r="V16" i="8"/>
  <c r="AO31" i="5"/>
  <c r="V748" i="7" s="1"/>
  <c r="V29" i="8"/>
  <c r="AO36" i="5"/>
  <c r="V885" i="7" s="1"/>
  <c r="V34" i="8"/>
  <c r="AO12" i="5"/>
  <c r="V225" i="7" s="1"/>
  <c r="V10" i="8"/>
  <c r="AO7" i="5"/>
  <c r="V88" i="7" s="1"/>
  <c r="V5" i="8"/>
  <c r="AO25" i="5"/>
  <c r="V583" i="7" s="1"/>
  <c r="V23" i="8"/>
  <c r="AO30" i="5"/>
  <c r="V720" i="7" s="1"/>
  <c r="V28" i="8"/>
  <c r="AO34" i="5"/>
  <c r="V830" i="7" s="1"/>
  <c r="V32" i="8"/>
  <c r="AO4" i="5"/>
  <c r="V5" i="7" s="1"/>
  <c r="V2" i="8"/>
  <c r="AO37" i="5"/>
  <c r="V913" i="7" s="1"/>
  <c r="V35" i="8"/>
  <c r="AO23" i="5"/>
  <c r="V528" i="7" s="1"/>
  <c r="V21" i="8"/>
  <c r="AO9" i="5"/>
  <c r="V143" i="7" s="1"/>
  <c r="V7" i="8"/>
  <c r="AO11" i="5"/>
  <c r="V198" i="7" s="1"/>
  <c r="V9" i="8"/>
  <c r="AO33" i="5"/>
  <c r="V803" i="7" s="1"/>
  <c r="V31" i="8"/>
  <c r="AO13" i="5"/>
  <c r="V253" i="7" s="1"/>
  <c r="V11" i="8"/>
  <c r="AO19" i="5"/>
  <c r="V418" i="7" s="1"/>
  <c r="V17" i="8"/>
  <c r="AO24" i="5"/>
  <c r="V555" i="7" s="1"/>
  <c r="V22" i="8"/>
  <c r="AO39" i="5"/>
  <c r="V968" i="7" s="1"/>
  <c r="V37" i="8"/>
  <c r="AO38" i="5"/>
  <c r="V940" i="7" s="1"/>
  <c r="V36" i="8"/>
  <c r="AO28" i="5"/>
  <c r="V665" i="7" s="1"/>
  <c r="V26" i="8"/>
  <c r="AO15" i="5"/>
  <c r="V308" i="7" s="1"/>
  <c r="V13" i="8"/>
  <c r="AO16" i="5"/>
  <c r="V335" i="7" s="1"/>
  <c r="V14" i="8"/>
  <c r="AO35" i="5"/>
  <c r="V858" i="7" s="1"/>
  <c r="V33" i="8"/>
  <c r="AO17" i="5"/>
  <c r="V363" i="7" s="1"/>
  <c r="V15" i="8"/>
  <c r="AO27" i="5"/>
  <c r="V638" i="7" s="1"/>
  <c r="V25" i="8"/>
  <c r="AO6" i="5"/>
  <c r="V60" i="7" s="1"/>
  <c r="V4" i="8"/>
  <c r="AO10" i="5"/>
  <c r="V170" i="7" s="1"/>
  <c r="V8" i="8"/>
  <c r="AO5" i="5"/>
  <c r="V33" i="7" s="1"/>
  <c r="V3" i="8"/>
  <c r="AO21" i="5"/>
  <c r="V473" i="7" s="1"/>
  <c r="V19" i="8"/>
  <c r="AO22" i="5"/>
  <c r="V500" i="7" s="1"/>
  <c r="V20" i="8"/>
  <c r="AO26" i="5"/>
  <c r="V610" i="7" s="1"/>
  <c r="V24" i="8"/>
  <c r="AO20" i="5"/>
  <c r="V445" i="7" s="1"/>
  <c r="V18" i="8"/>
  <c r="AO29" i="5"/>
  <c r="V693" i="7" s="1"/>
  <c r="V27" i="8"/>
  <c r="AP23" i="4"/>
  <c r="AP20" i="4"/>
  <c r="AP9" i="4"/>
  <c r="AP46" i="4"/>
  <c r="AP45" i="4"/>
  <c r="AP43" i="4"/>
  <c r="AP28" i="4"/>
  <c r="AP15" i="4"/>
  <c r="AP16" i="4"/>
  <c r="AP5" i="4"/>
  <c r="AP12" i="4"/>
  <c r="AP39" i="4"/>
  <c r="AP38" i="4"/>
  <c r="AP41" i="4"/>
  <c r="AP18" i="4"/>
  <c r="AP6" i="4"/>
  <c r="AP8" i="4"/>
  <c r="AP10" i="4"/>
  <c r="AP31" i="4"/>
  <c r="AP36" i="4"/>
  <c r="AP37" i="4"/>
  <c r="AP44" i="4"/>
  <c r="AP32" i="4"/>
  <c r="AP27" i="4"/>
  <c r="AP14" i="4"/>
  <c r="AP34" i="4"/>
  <c r="AP22" i="4"/>
  <c r="AP40" i="4"/>
  <c r="AP26" i="4"/>
  <c r="AP4" i="4"/>
  <c r="AP19" i="4"/>
  <c r="AP24" i="4"/>
  <c r="AP7" i="4"/>
  <c r="AP25" i="4"/>
  <c r="AP21" i="4"/>
  <c r="AP30" i="4"/>
  <c r="AP13" i="4"/>
  <c r="AP11" i="4"/>
  <c r="AP33" i="4"/>
  <c r="AP42" i="4"/>
  <c r="AP29" i="4"/>
  <c r="AP35" i="4"/>
  <c r="AP17" i="4"/>
  <c r="AP33" i="5" l="1"/>
  <c r="V804" i="7" s="1"/>
  <c r="W31" i="8"/>
  <c r="AP21" i="5"/>
  <c r="V474" i="7" s="1"/>
  <c r="W19" i="8"/>
  <c r="AP22" i="5"/>
  <c r="V501" i="7" s="1"/>
  <c r="W20" i="8"/>
  <c r="AP32" i="5"/>
  <c r="V776" i="7" s="1"/>
  <c r="W30" i="8"/>
  <c r="AP18" i="5"/>
  <c r="V391" i="7" s="1"/>
  <c r="W16" i="8"/>
  <c r="AP12" i="5"/>
  <c r="V226" i="7" s="1"/>
  <c r="W10" i="8"/>
  <c r="AP9" i="5"/>
  <c r="V144" i="7" s="1"/>
  <c r="W7" i="8"/>
  <c r="AP35" i="5"/>
  <c r="V859" i="7" s="1"/>
  <c r="W33" i="8"/>
  <c r="AP25" i="5"/>
  <c r="V584" i="7" s="1"/>
  <c r="W23" i="8"/>
  <c r="AP4" i="5"/>
  <c r="V6" i="7" s="1"/>
  <c r="W2" i="8"/>
  <c r="AP44" i="5"/>
  <c r="V1106" i="7" s="1"/>
  <c r="W42" i="8"/>
  <c r="AP10" i="5"/>
  <c r="V171" i="7" s="1"/>
  <c r="W8" i="8"/>
  <c r="AP5" i="5"/>
  <c r="V34" i="7" s="1"/>
  <c r="W3" i="8"/>
  <c r="AP43" i="5"/>
  <c r="V1079" i="7" s="1"/>
  <c r="W41" i="8"/>
  <c r="AP29" i="5"/>
  <c r="V694" i="7" s="1"/>
  <c r="W27" i="8"/>
  <c r="AP13" i="5"/>
  <c r="V254" i="7" s="1"/>
  <c r="W11" i="8"/>
  <c r="AP26" i="5"/>
  <c r="V611" i="7" s="1"/>
  <c r="W24" i="8"/>
  <c r="AP14" i="5"/>
  <c r="V281" i="7" s="1"/>
  <c r="W12" i="8"/>
  <c r="AP8" i="5"/>
  <c r="V116" i="7" s="1"/>
  <c r="W6" i="8"/>
  <c r="AP38" i="5"/>
  <c r="V941" i="7" s="1"/>
  <c r="W36" i="8"/>
  <c r="AP45" i="5"/>
  <c r="V1134" i="7" s="1"/>
  <c r="W43" i="8"/>
  <c r="AP42" i="5"/>
  <c r="V1051" i="7" s="1"/>
  <c r="W40" i="8"/>
  <c r="AP30" i="5"/>
  <c r="V721" i="7" s="1"/>
  <c r="W28" i="8"/>
  <c r="AP24" i="5"/>
  <c r="V556" i="7" s="1"/>
  <c r="W22" i="8"/>
  <c r="AP40" i="5"/>
  <c r="V996" i="7" s="1"/>
  <c r="W38" i="8"/>
  <c r="AP27" i="5"/>
  <c r="V639" i="7" s="1"/>
  <c r="W25" i="8"/>
  <c r="AP36" i="5"/>
  <c r="V886" i="7" s="1"/>
  <c r="W34" i="8"/>
  <c r="AP6" i="5"/>
  <c r="V61" i="7" s="1"/>
  <c r="W4" i="8"/>
  <c r="AP39" i="5"/>
  <c r="V969" i="7" s="1"/>
  <c r="W37" i="8"/>
  <c r="AP15" i="5"/>
  <c r="V309" i="7" s="1"/>
  <c r="W13" i="8"/>
  <c r="AP46" i="5"/>
  <c r="V1161" i="7" s="1"/>
  <c r="W44" i="8"/>
  <c r="AP17" i="5"/>
  <c r="V364" i="7" s="1"/>
  <c r="W15" i="8"/>
  <c r="AP19" i="5"/>
  <c r="V419" i="7" s="1"/>
  <c r="W17" i="8"/>
  <c r="AP31" i="5"/>
  <c r="V749" i="7" s="1"/>
  <c r="W29" i="8"/>
  <c r="AP28" i="5"/>
  <c r="V666" i="7" s="1"/>
  <c r="W26" i="8"/>
  <c r="AP11" i="5"/>
  <c r="V199" i="7" s="1"/>
  <c r="W9" i="8"/>
  <c r="AP34" i="5"/>
  <c r="V831" i="7" s="1"/>
  <c r="W32" i="8"/>
  <c r="AP41" i="5"/>
  <c r="V1024" i="7" s="1"/>
  <c r="W39" i="8"/>
  <c r="AP20" i="5"/>
  <c r="V446" i="7" s="1"/>
  <c r="W18" i="8"/>
  <c r="AP7" i="5"/>
  <c r="V89" i="7" s="1"/>
  <c r="W5" i="8"/>
  <c r="AP37" i="5"/>
  <c r="V914" i="7" s="1"/>
  <c r="W35" i="8"/>
  <c r="AP16" i="5"/>
  <c r="V336" i="7" s="1"/>
  <c r="W14" i="8"/>
  <c r="AP23" i="5"/>
  <c r="V529" i="7" s="1"/>
  <c r="W21" i="8"/>
</calcChain>
</file>

<file path=xl/sharedStrings.xml><?xml version="1.0" encoding="utf-8"?>
<sst xmlns="http://schemas.openxmlformats.org/spreadsheetml/2006/main" count="573" uniqueCount="119">
  <si>
    <t>سال تحصیلی</t>
  </si>
  <si>
    <t>1402-1403</t>
  </si>
  <si>
    <t>نوبت امتحانی</t>
  </si>
  <si>
    <t>نوبت اول</t>
  </si>
  <si>
    <t>کلاس</t>
  </si>
  <si>
    <t>منطقه</t>
  </si>
  <si>
    <t>مدیریت آموزش و پرورش تهران</t>
  </si>
  <si>
    <t>نام واحد آموزشی</t>
  </si>
  <si>
    <t>دبیرستان دانش پسند</t>
  </si>
  <si>
    <t>نام درس</t>
  </si>
  <si>
    <t>تربیت بدنی</t>
  </si>
  <si>
    <t>انضباط</t>
  </si>
  <si>
    <t>تعداد واحد</t>
  </si>
  <si>
    <t>نام</t>
  </si>
  <si>
    <t>نام خانوادگی</t>
  </si>
  <si>
    <t>مستمر</t>
  </si>
  <si>
    <t>پایانی</t>
  </si>
  <si>
    <t>جمع نمرات</t>
  </si>
  <si>
    <t>معدل</t>
  </si>
  <si>
    <t>رتبه</t>
  </si>
  <si>
    <t>واحد</t>
  </si>
  <si>
    <t>نهایی</t>
  </si>
  <si>
    <t>میانگین کلاس</t>
  </si>
  <si>
    <t>ردیف</t>
  </si>
  <si>
    <t>وضعیت</t>
  </si>
  <si>
    <t>رتبه کلاسی</t>
  </si>
  <si>
    <t>میانگین کلاس (رند نشده)</t>
  </si>
  <si>
    <t>میانگین کلاس (رند شده)</t>
  </si>
  <si>
    <r>
      <t xml:space="preserve">راهنما
</t>
    </r>
    <r>
      <rPr>
        <b/>
        <sz val="8"/>
        <color rgb="FFFF0000"/>
        <rFont val="B Yekan"/>
        <charset val="178"/>
      </rPr>
      <t>کلیک کنید</t>
    </r>
  </si>
  <si>
    <t>نمره نهایی</t>
  </si>
  <si>
    <r>
      <t xml:space="preserve">راهنما
</t>
    </r>
    <r>
      <rPr>
        <sz val="9"/>
        <color rgb="FFFF0000"/>
        <rFont val="B Yekan"/>
        <charset val="178"/>
      </rPr>
      <t>کلیک کنید</t>
    </r>
  </si>
  <si>
    <t>رشته</t>
  </si>
  <si>
    <t>انسانی</t>
  </si>
  <si>
    <r>
      <rPr>
        <b/>
        <sz val="14"/>
        <color rgb="FFFF0000"/>
        <rFont val="B Nazanin"/>
        <charset val="178"/>
      </rPr>
      <t>تذکرات مهم :</t>
    </r>
    <r>
      <rPr>
        <b/>
        <sz val="14"/>
        <color theme="1"/>
        <rFont val="B Nazanin"/>
        <charset val="178"/>
      </rPr>
      <t xml:space="preserve">
</t>
    </r>
    <r>
      <rPr>
        <b/>
        <sz val="14"/>
        <color rgb="FFFF0000"/>
        <rFont val="B Nazanin"/>
        <charset val="178"/>
      </rPr>
      <t xml:space="preserve">1) </t>
    </r>
    <r>
      <rPr>
        <b/>
        <sz val="14"/>
        <color theme="1"/>
        <rFont val="B Nazanin"/>
        <charset val="178"/>
      </rPr>
      <t xml:space="preserve">برای تهیه کارنامه به نام واحد آموزشی خودتان مبلغ 100 هزار تومان به کارت شماره 8109 - 1415 - 9971 - 6037 به نام محسن پاکروان واریز نموده و رسید آن را به همراه اطلاعات واحد آموزشی ( نام واحد  آموزشی - مدیریت آموزش و پرورش استان ... ) به شماره 09336335404 در ایتا یا تلگرام ارسال نمائید .
</t>
    </r>
    <r>
      <rPr>
        <b/>
        <sz val="14"/>
        <color rgb="FFFF0000"/>
        <rFont val="B Nazanin"/>
        <charset val="178"/>
      </rPr>
      <t>2)</t>
    </r>
    <r>
      <rPr>
        <b/>
        <sz val="14"/>
        <color theme="1"/>
        <rFont val="B Nazanin"/>
        <charset val="178"/>
      </rPr>
      <t xml:space="preserve"> بعد از واریز مبلغ یک فایل اکسل برای شما ارسال خواهد شد که می توانید آن را به تعداد کلاس های خود کپی نموده و اطلاعات دانش آموزان و نمرات را در آن وارد نموده و کارنامه تهیه نمائید .
</t>
    </r>
    <r>
      <rPr>
        <b/>
        <sz val="14"/>
        <color rgb="FFFF0000"/>
        <rFont val="B Nazanin"/>
        <charset val="178"/>
      </rPr>
      <t>3)</t>
    </r>
    <r>
      <rPr>
        <b/>
        <sz val="14"/>
        <color theme="1"/>
        <rFont val="B Nazanin"/>
        <charset val="178"/>
      </rPr>
      <t xml:space="preserve"> در صورت نیاز به تغییرات در کارنامه هزینه آن دریافت خواهد شد .
</t>
    </r>
    <r>
      <rPr>
        <b/>
        <sz val="14"/>
        <color rgb="FFFF0000"/>
        <rFont val="B Nazanin"/>
        <charset val="178"/>
      </rPr>
      <t>4)</t>
    </r>
    <r>
      <rPr>
        <b/>
        <sz val="14"/>
        <color theme="1"/>
        <rFont val="B Nazanin"/>
        <charset val="178"/>
      </rPr>
      <t xml:space="preserve"> برای مشاهده جدیدترین نسخه ها با آخرین تغییرات به آدرس زیر مراجعه کنید : </t>
    </r>
    <r>
      <rPr>
        <b/>
        <sz val="14"/>
        <color rgb="FFFF0000"/>
        <rFont val="B Nazanin"/>
        <charset val="178"/>
      </rPr>
      <t>https://daneshpasand.ir</t>
    </r>
    <r>
      <rPr>
        <b/>
        <sz val="14"/>
        <color theme="1"/>
        <rFont val="B Nazanin"/>
        <charset val="178"/>
      </rPr>
      <t xml:space="preserve">
</t>
    </r>
    <r>
      <rPr>
        <b/>
        <sz val="14"/>
        <color rgb="FFFF0000"/>
        <rFont val="B Nazanin"/>
        <charset val="178"/>
      </rPr>
      <t>5)</t>
    </r>
    <r>
      <rPr>
        <b/>
        <sz val="14"/>
        <color theme="1"/>
        <rFont val="B Nazanin"/>
        <charset val="178"/>
      </rPr>
      <t xml:space="preserve"> لطفا نظرات ، پیشنهادات و انتقادات خود را از طریق پیام رسان ایتا در اختیار ما قرار دهید .</t>
    </r>
  </si>
  <si>
    <t xml:space="preserve">محمدعلی  </t>
  </si>
  <si>
    <t>ابوطالبی</t>
  </si>
  <si>
    <t xml:space="preserve">آریا </t>
  </si>
  <si>
    <t>احمدی خواه</t>
  </si>
  <si>
    <t xml:space="preserve">ابوالفضل  </t>
  </si>
  <si>
    <t>اسلامی</t>
  </si>
  <si>
    <t xml:space="preserve">امیرعلی  </t>
  </si>
  <si>
    <t>اشرفی</t>
  </si>
  <si>
    <t xml:space="preserve">مهدی یار </t>
  </si>
  <si>
    <t>افشار</t>
  </si>
  <si>
    <t xml:space="preserve">محمدصالح  </t>
  </si>
  <si>
    <t>اقرلو</t>
  </si>
  <si>
    <t xml:space="preserve">محمدعرفان </t>
  </si>
  <si>
    <t>آقانصیری</t>
  </si>
  <si>
    <t xml:space="preserve">سیدامیرسجاد </t>
  </si>
  <si>
    <t>بیات</t>
  </si>
  <si>
    <t xml:space="preserve">محمدامین </t>
  </si>
  <si>
    <t>تهوری</t>
  </si>
  <si>
    <t xml:space="preserve">مرتضی </t>
  </si>
  <si>
    <t>حاج عظیمی</t>
  </si>
  <si>
    <t xml:space="preserve">محمدحسین </t>
  </si>
  <si>
    <t>خسروآبادی</t>
  </si>
  <si>
    <t xml:space="preserve">دانیال </t>
  </si>
  <si>
    <t>ربیعی مهر</t>
  </si>
  <si>
    <t xml:space="preserve">محمدنیما </t>
  </si>
  <si>
    <t>رحیمی فراهانی</t>
  </si>
  <si>
    <t>رسولی پرتو</t>
  </si>
  <si>
    <t xml:space="preserve">محمدمهدی  </t>
  </si>
  <si>
    <t>رضائی</t>
  </si>
  <si>
    <t xml:space="preserve">امیرحسین </t>
  </si>
  <si>
    <t>شمعی</t>
  </si>
  <si>
    <t xml:space="preserve">علیرضا </t>
  </si>
  <si>
    <t>صالحی</t>
  </si>
  <si>
    <t xml:space="preserve">نیما </t>
  </si>
  <si>
    <t>صبورا</t>
  </si>
  <si>
    <t xml:space="preserve">محمداحسان </t>
  </si>
  <si>
    <t>عبدالمحمدی</t>
  </si>
  <si>
    <t>ابوالفضل</t>
  </si>
  <si>
    <t>عسكری</t>
  </si>
  <si>
    <t xml:space="preserve">امیرمحمد  </t>
  </si>
  <si>
    <t>علی احمدی</t>
  </si>
  <si>
    <t xml:space="preserve">یاسین </t>
  </si>
  <si>
    <t>علی آبادی</t>
  </si>
  <si>
    <t xml:space="preserve">امیرطاها </t>
  </si>
  <si>
    <t>فاطمی پورجزین</t>
  </si>
  <si>
    <t xml:space="preserve">احسان </t>
  </si>
  <si>
    <t>قاسمی سپرو</t>
  </si>
  <si>
    <t xml:space="preserve">علی </t>
  </si>
  <si>
    <t>كبیری بهشت خواه</t>
  </si>
  <si>
    <t xml:space="preserve">محمد </t>
  </si>
  <si>
    <t>كرمی</t>
  </si>
  <si>
    <t xml:space="preserve">محمدپارسا </t>
  </si>
  <si>
    <t>كریمی</t>
  </si>
  <si>
    <t xml:space="preserve">امیر </t>
  </si>
  <si>
    <t>كلاته ملائی</t>
  </si>
  <si>
    <t>مختاری مقدم</t>
  </si>
  <si>
    <t xml:space="preserve">مهدی  </t>
  </si>
  <si>
    <t>مرتضوی</t>
  </si>
  <si>
    <t>نجاری ارانی</t>
  </si>
  <si>
    <t xml:space="preserve">محمدرضا </t>
  </si>
  <si>
    <t>نظری</t>
  </si>
  <si>
    <t>شایان</t>
  </si>
  <si>
    <t>نگهدار</t>
  </si>
  <si>
    <t xml:space="preserve">ماهان </t>
  </si>
  <si>
    <t>هزاوه</t>
  </si>
  <si>
    <t xml:space="preserve">پوریا </t>
  </si>
  <si>
    <t xml:space="preserve">یوسف زاده </t>
  </si>
  <si>
    <t>یوسفی</t>
  </si>
  <si>
    <t>قرآن</t>
  </si>
  <si>
    <t>معارف اسلامی</t>
  </si>
  <si>
    <t>فلسفه</t>
  </si>
  <si>
    <t>منطق</t>
  </si>
  <si>
    <t>جامعه شناسی</t>
  </si>
  <si>
    <t>روان شناسی</t>
  </si>
  <si>
    <t>زبان انگلیسی</t>
  </si>
  <si>
    <t>ادبیات فارسی</t>
  </si>
  <si>
    <t>قافیه و عروض</t>
  </si>
  <si>
    <t>عربی</t>
  </si>
  <si>
    <t>ریاضی</t>
  </si>
  <si>
    <t>زیست شناسی</t>
  </si>
  <si>
    <t>جغرافیای استان</t>
  </si>
  <si>
    <t>نگارش</t>
  </si>
  <si>
    <t>متون ادبی</t>
  </si>
  <si>
    <t>آمادگی دفاعی</t>
  </si>
  <si>
    <t>تاریخ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</si>
</sst>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Arial"/>
      <family val="2"/>
      <charset val="178"/>
      <scheme val="minor"/>
    </font>
    <font>
      <b/>
      <sz val="14"/>
      <color theme="1"/>
      <name val="B Nazanin"/>
      <charset val="178"/>
    </font>
    <font>
      <b/>
      <sz val="14"/>
      <color theme="0"/>
      <name val="B Nazanin"/>
      <charset val="178"/>
    </font>
    <font>
      <b/>
      <sz val="14"/>
      <color rgb="FFFF0000"/>
      <name val="B Nazanin"/>
      <charset val="178"/>
    </font>
    <font>
      <sz val="11"/>
      <color theme="1"/>
      <name val="B Yekan"/>
      <charset val="178"/>
    </font>
    <font>
      <sz val="10"/>
      <color theme="1"/>
      <name val="B Yekan"/>
      <charset val="178"/>
    </font>
    <font>
      <sz val="11"/>
      <color rgb="FFFF0000"/>
      <name val="B Yekan"/>
      <charset val="178"/>
    </font>
    <font>
      <b/>
      <sz val="14"/>
      <color theme="1"/>
      <name val="B Yekan"/>
      <charset val="178"/>
    </font>
    <font>
      <b/>
      <sz val="8"/>
      <color rgb="FFFF0000"/>
      <name val="B Yekan"/>
      <charset val="178"/>
    </font>
    <font>
      <sz val="10"/>
      <color rgb="FFFF0000"/>
      <name val="B Yekan"/>
      <charset val="178"/>
    </font>
    <font>
      <sz val="9"/>
      <color rgb="FFFF0000"/>
      <name val="B Yekan"/>
      <charset val="17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4">
    <border>
      <left/>
      <right/>
      <top/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theme="9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dashDot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/>
      </left>
      <right style="thin">
        <color theme="0" tint="-0.249977111117893"/>
      </right>
      <top style="medium">
        <color theme="1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1"/>
      </right>
      <top style="medium">
        <color theme="1"/>
      </top>
      <bottom style="thin">
        <color theme="0" tint="-0.249977111117893"/>
      </bottom>
      <diagonal/>
    </border>
    <border>
      <left style="medium">
        <color theme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/>
      </left>
      <right style="thin">
        <color theme="0" tint="-0.249977111117893"/>
      </right>
      <top style="thin">
        <color theme="0" tint="-0.249977111117893"/>
      </top>
      <bottom style="medium">
        <color theme="1"/>
      </bottom>
      <diagonal/>
    </border>
    <border>
      <left style="thin">
        <color theme="0" tint="-0.249977111117893"/>
      </left>
      <right style="medium">
        <color theme="1"/>
      </right>
      <top style="thin">
        <color theme="0" tint="-0.249977111117893"/>
      </top>
      <bottom style="medium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0" tint="-0.249977111117893"/>
      </bottom>
      <diagonal/>
    </border>
    <border>
      <left style="medium">
        <color theme="1"/>
      </left>
      <right style="medium">
        <color theme="1"/>
      </right>
      <top style="thin">
        <color theme="0" tint="-0.249977111117893"/>
      </top>
      <bottom style="medium">
        <color theme="1"/>
      </bottom>
      <diagonal/>
    </border>
    <border>
      <left style="medium">
        <color theme="1"/>
      </left>
      <right style="thin">
        <color theme="0" tint="-0.249977111117893"/>
      </right>
      <top/>
      <bottom style="medium">
        <color theme="1"/>
      </bottom>
      <diagonal/>
    </border>
    <border>
      <left/>
      <right/>
      <top style="medium">
        <color theme="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1"/>
      </bottom>
      <diagonal/>
    </border>
    <border>
      <left style="medium">
        <color theme="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1"/>
      </right>
      <top/>
      <bottom style="thin">
        <color theme="0" tint="-0.249977111117893"/>
      </bottom>
      <diagonal/>
    </border>
    <border>
      <left style="medium">
        <color theme="1"/>
      </left>
      <right/>
      <top style="thin">
        <color theme="0" tint="-0.249977111117893"/>
      </top>
      <bottom style="medium">
        <color theme="1"/>
      </bottom>
      <diagonal/>
    </border>
    <border>
      <left/>
      <right style="medium">
        <color theme="1"/>
      </right>
      <top style="thin">
        <color theme="0" tint="-0.249977111117893"/>
      </top>
      <bottom style="medium">
        <color theme="1"/>
      </bottom>
      <diagonal/>
    </border>
    <border>
      <left style="medium">
        <color theme="1"/>
      </left>
      <right style="thin">
        <color theme="0" tint="-0.249977111117893"/>
      </right>
      <top style="medium">
        <color theme="1"/>
      </top>
      <bottom/>
      <diagonal/>
    </border>
    <border>
      <left style="medium">
        <color theme="1"/>
      </left>
      <right style="thin">
        <color theme="0" tint="-0.249977111117893"/>
      </right>
      <top/>
      <bottom/>
      <diagonal/>
    </border>
    <border>
      <left style="medium">
        <color theme="1"/>
      </left>
      <right/>
      <top/>
      <bottom style="thin">
        <color theme="0" tint="-0.249977111117893"/>
      </bottom>
      <diagonal/>
    </border>
    <border>
      <left style="medium">
        <color theme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/>
      </left>
      <right style="medium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theme="9" tint="-0.499984740745262"/>
      </left>
      <right style="thin">
        <color theme="9" tint="0.39997558519241921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0.39997558519241921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 style="medium">
        <color theme="9" tint="-0.499984740745262"/>
      </right>
      <top/>
      <bottom style="thin">
        <color theme="9" tint="0.39997558519241921"/>
      </bottom>
      <diagonal/>
    </border>
    <border>
      <left style="medium">
        <color theme="9" tint="-0.499984740745262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medium">
        <color theme="9" tint="-0.499984740745262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 style="thin">
        <color theme="9" tint="0.39997558519241921"/>
      </bottom>
      <diagonal/>
    </border>
    <border>
      <left style="medium">
        <color theme="9" tint="-0.499984740745262"/>
      </left>
      <right style="medium">
        <color theme="9" tint="-0.499984740745262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theme="9" tint="-0.499984740745262"/>
      </left>
      <right style="medium">
        <color theme="9" tint="-0.499984740745262"/>
      </right>
      <top style="thin">
        <color theme="9" tint="0.39997558519241921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thin">
        <color theme="9" tint="0.39997558519241921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0.39997558519241921"/>
      </bottom>
      <diagonal/>
    </border>
    <border>
      <left style="medium">
        <color theme="9" tint="-0.499984740745262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 style="medium">
        <color theme="9" tint="-0.499984740745262"/>
      </right>
      <top style="thin">
        <color theme="9" tint="0.39997558519241921"/>
      </top>
      <bottom/>
      <diagonal/>
    </border>
    <border>
      <left style="medium">
        <color theme="8" tint="-0.499984740745262"/>
      </left>
      <right style="thin">
        <color theme="8" tint="0.39997558519241921"/>
      </right>
      <top style="medium">
        <color theme="8" tint="-0.499984740745262"/>
      </top>
      <bottom style="thin">
        <color theme="8" tint="0.39997558519241921"/>
      </bottom>
      <diagonal/>
    </border>
    <border>
      <left style="thin">
        <color theme="8" tint="0.39997558519241921"/>
      </left>
      <right style="medium">
        <color theme="8" tint="-0.499984740745262"/>
      </right>
      <top style="medium">
        <color theme="8" tint="-0.499984740745262"/>
      </top>
      <bottom style="thin">
        <color theme="8" tint="0.39997558519241921"/>
      </bottom>
      <diagonal/>
    </border>
    <border>
      <left style="medium">
        <color theme="8" tint="-0.49998474074526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medium">
        <color theme="8" tint="-0.499984740745262"/>
      </right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theme="8" tint="-0.499984740745262"/>
      </left>
      <right style="thin">
        <color theme="8" tint="0.39997558519241921"/>
      </right>
      <top style="thin">
        <color theme="8" tint="0.39997558519241921"/>
      </top>
      <bottom style="medium">
        <color theme="8" tint="-0.499984740745262"/>
      </bottom>
      <diagonal/>
    </border>
    <border>
      <left style="thin">
        <color theme="8" tint="0.39997558519241921"/>
      </left>
      <right style="medium">
        <color theme="8" tint="-0.499984740745262"/>
      </right>
      <top style="thin">
        <color theme="8" tint="0.39997558519241921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medium">
        <color theme="8" tint="-0.499984740745262"/>
      </right>
      <top/>
      <bottom style="thin">
        <color theme="8" tint="0.39997558519241921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thin">
        <color theme="8" tint="0.39997558519241921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0.39997558519241921"/>
      </top>
      <bottom style="medium">
        <color theme="8" tint="-0.499984740745262"/>
      </bottom>
      <diagonal/>
    </border>
    <border>
      <left style="dashed">
        <color theme="1"/>
      </left>
      <right/>
      <top/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shrinkToFit="1"/>
    </xf>
    <xf numFmtId="2" fontId="5" fillId="0" borderId="0" xfId="0" applyNumberFormat="1" applyFont="1" applyAlignment="1">
      <alignment shrinkToFit="1"/>
    </xf>
    <xf numFmtId="2" fontId="5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1" xfId="0" applyBorder="1"/>
    <xf numFmtId="0" fontId="5" fillId="0" borderId="35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5" borderId="16" xfId="0" applyFont="1" applyFill="1" applyBorder="1" applyAlignment="1">
      <alignment horizontal="center" vertical="center" shrinkToFit="1"/>
    </xf>
    <xf numFmtId="0" fontId="5" fillId="5" borderId="17" xfId="0" applyFont="1" applyFill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2" fontId="4" fillId="0" borderId="41" xfId="0" applyNumberFormat="1" applyFont="1" applyBorder="1" applyAlignment="1">
      <alignment horizontal="center" vertical="center" shrinkToFit="1"/>
    </xf>
    <xf numFmtId="2" fontId="5" fillId="0" borderId="60" xfId="0" applyNumberFormat="1" applyFont="1" applyBorder="1" applyAlignment="1">
      <alignment horizontal="center" vertical="center" shrinkToFit="1"/>
    </xf>
    <xf numFmtId="2" fontId="5" fillId="0" borderId="61" xfId="0" applyNumberFormat="1" applyFont="1" applyBorder="1" applyAlignment="1">
      <alignment horizontal="center" vertical="center" shrinkToFit="1"/>
    </xf>
    <xf numFmtId="2" fontId="5" fillId="0" borderId="56" xfId="0" applyNumberFormat="1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5" borderId="41" xfId="0" applyFont="1" applyFill="1" applyBorder="1" applyAlignment="1" applyProtection="1">
      <alignment horizontal="center" vertical="center" shrinkToFit="1"/>
    </xf>
    <xf numFmtId="0" fontId="5" fillId="5" borderId="43" xfId="0" applyFont="1" applyFill="1" applyBorder="1" applyAlignment="1" applyProtection="1">
      <alignment horizontal="center" vertical="center" shrinkToFit="1"/>
    </xf>
    <xf numFmtId="0" fontId="5" fillId="5" borderId="45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1" fillId="3" borderId="2" xfId="0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right" vertical="center" wrapText="1"/>
    </xf>
    <xf numFmtId="0" fontId="1" fillId="2" borderId="30" xfId="0" applyFont="1" applyFill="1" applyBorder="1" applyAlignment="1" applyProtection="1">
      <alignment horizontal="right" vertical="center"/>
    </xf>
    <xf numFmtId="0" fontId="1" fillId="0" borderId="30" xfId="0" applyFont="1" applyBorder="1" applyAlignment="1" applyProtection="1">
      <alignment horizontal="right" vertical="center"/>
    </xf>
    <xf numFmtId="0" fontId="1" fillId="0" borderId="92" xfId="0" applyFont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93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93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 shrinkToFit="1"/>
      <protection locked="0"/>
    </xf>
    <xf numFmtId="0" fontId="5" fillId="4" borderId="10" xfId="0" applyFont="1" applyFill="1" applyBorder="1" applyAlignment="1" applyProtection="1">
      <alignment horizontal="center" vertical="center" shrinkToFit="1"/>
      <protection locked="0"/>
    </xf>
    <xf numFmtId="0" fontId="7" fillId="7" borderId="33" xfId="0" applyFont="1" applyFill="1" applyBorder="1" applyAlignment="1">
      <alignment horizontal="center" vertical="center" wrapText="1" shrinkToFit="1"/>
    </xf>
    <xf numFmtId="0" fontId="7" fillId="7" borderId="34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 applyProtection="1">
      <alignment horizontal="center"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0" fontId="5" fillId="4" borderId="8" xfId="0" applyFont="1" applyFill="1" applyBorder="1" applyAlignment="1" applyProtection="1">
      <alignment horizontal="center" vertical="center" shrinkToFit="1"/>
    </xf>
    <xf numFmtId="0" fontId="5" fillId="4" borderId="10" xfId="0" applyFont="1" applyFill="1" applyBorder="1" applyAlignment="1" applyProtection="1">
      <alignment horizontal="center" vertical="center" shrinkToFit="1"/>
    </xf>
    <xf numFmtId="0" fontId="5" fillId="3" borderId="11" xfId="0" applyFont="1" applyFill="1" applyBorder="1" applyAlignment="1" applyProtection="1">
      <alignment horizontal="center" vertical="center" shrinkToFit="1"/>
    </xf>
    <xf numFmtId="0" fontId="5" fillId="3" borderId="12" xfId="0" applyFont="1" applyFill="1" applyBorder="1" applyAlignment="1" applyProtection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2" fontId="5" fillId="0" borderId="0" xfId="0" applyNumberFormat="1" applyFont="1" applyAlignment="1">
      <alignment horizont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2" fontId="4" fillId="0" borderId="41" xfId="0" applyNumberFormat="1" applyFont="1" applyBorder="1" applyAlignment="1">
      <alignment horizontal="center" vertical="center" shrinkToFit="1"/>
    </xf>
    <xf numFmtId="2" fontId="4" fillId="0" borderId="42" xfId="0" applyNumberFormat="1" applyFont="1" applyBorder="1" applyAlignment="1">
      <alignment horizontal="center" vertical="center" shrinkToFit="1"/>
    </xf>
    <xf numFmtId="2" fontId="5" fillId="0" borderId="43" xfId="0" applyNumberFormat="1" applyFont="1" applyBorder="1" applyAlignment="1">
      <alignment horizontal="center" vertical="center" shrinkToFit="1"/>
    </xf>
    <xf numFmtId="2" fontId="5" fillId="0" borderId="44" xfId="0" applyNumberFormat="1" applyFont="1" applyBorder="1" applyAlignment="1">
      <alignment horizontal="center" vertical="center" shrinkToFit="1"/>
    </xf>
    <xf numFmtId="0" fontId="5" fillId="3" borderId="43" xfId="0" applyFont="1" applyFill="1" applyBorder="1" applyAlignment="1">
      <alignment horizontal="center" vertical="center" shrinkToFit="1"/>
    </xf>
    <xf numFmtId="0" fontId="5" fillId="3" borderId="44" xfId="0" applyFont="1" applyFill="1" applyBorder="1" applyAlignment="1">
      <alignment horizontal="center" vertical="center" shrinkToFit="1"/>
    </xf>
    <xf numFmtId="0" fontId="5" fillId="5" borderId="45" xfId="0" applyFont="1" applyFill="1" applyBorder="1" applyAlignment="1">
      <alignment horizontal="center" vertical="center" shrinkToFit="1"/>
    </xf>
    <xf numFmtId="0" fontId="5" fillId="5" borderId="46" xfId="0" applyFont="1" applyFill="1" applyBorder="1" applyAlignment="1">
      <alignment horizontal="center" vertical="center" shrinkToFit="1"/>
    </xf>
    <xf numFmtId="0" fontId="4" fillId="7" borderId="48" xfId="0" applyFont="1" applyFill="1" applyBorder="1" applyAlignment="1">
      <alignment horizontal="center" vertical="center" wrapText="1" shrinkToFit="1"/>
    </xf>
    <xf numFmtId="0" fontId="4" fillId="7" borderId="49" xfId="0" applyFont="1" applyFill="1" applyBorder="1" applyAlignment="1">
      <alignment horizontal="center" vertical="center" shrinkToFit="1"/>
    </xf>
    <xf numFmtId="0" fontId="5" fillId="4" borderId="41" xfId="0" applyFont="1" applyFill="1" applyBorder="1" applyAlignment="1">
      <alignment horizontal="center" vertical="center" shrinkToFit="1"/>
    </xf>
    <xf numFmtId="0" fontId="5" fillId="4" borderId="42" xfId="0" applyFont="1" applyFill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2" fontId="5" fillId="0" borderId="54" xfId="0" applyNumberFormat="1" applyFont="1" applyBorder="1" applyAlignment="1">
      <alignment horizontal="center" vertical="center" shrinkToFit="1"/>
    </xf>
    <xf numFmtId="2" fontId="5" fillId="0" borderId="55" xfId="0" applyNumberFormat="1" applyFont="1" applyBorder="1" applyAlignment="1">
      <alignment horizontal="center" vertical="center" shrinkToFit="1"/>
    </xf>
    <xf numFmtId="2" fontId="5" fillId="0" borderId="45" xfId="0" applyNumberFormat="1" applyFont="1" applyBorder="1" applyAlignment="1">
      <alignment horizontal="center" vertical="center" shrinkToFit="1"/>
    </xf>
    <xf numFmtId="2" fontId="5" fillId="0" borderId="46" xfId="0" applyNumberFormat="1" applyFont="1" applyBorder="1" applyAlignment="1">
      <alignment horizontal="center" vertical="center" shrinkToFit="1"/>
    </xf>
    <xf numFmtId="0" fontId="5" fillId="4" borderId="58" xfId="0" applyFont="1" applyFill="1" applyBorder="1" applyAlignment="1">
      <alignment horizontal="center" vertical="center" textRotation="90" shrinkToFit="1"/>
    </xf>
    <xf numFmtId="0" fontId="5" fillId="4" borderId="59" xfId="0" applyFont="1" applyFill="1" applyBorder="1" applyAlignment="1">
      <alignment horizontal="center" vertical="center" textRotation="90" shrinkToFit="1"/>
    </xf>
    <xf numFmtId="0" fontId="5" fillId="4" borderId="50" xfId="0" applyFont="1" applyFill="1" applyBorder="1" applyAlignment="1">
      <alignment horizontal="center" vertical="center" textRotation="90" shrinkToFi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5" borderId="65" xfId="0" applyFont="1" applyFill="1" applyBorder="1" applyAlignment="1" applyProtection="1">
      <alignment horizontal="center" vertical="center" shrinkToFit="1"/>
      <protection hidden="1"/>
    </xf>
    <xf numFmtId="0" fontId="5" fillId="5" borderId="66" xfId="0" applyFont="1" applyFill="1" applyBorder="1" applyAlignment="1" applyProtection="1">
      <alignment horizontal="center" vertical="center" shrinkToFit="1"/>
      <protection hidden="1"/>
    </xf>
    <xf numFmtId="0" fontId="5" fillId="3" borderId="63" xfId="0" applyFont="1" applyFill="1" applyBorder="1" applyAlignment="1" applyProtection="1">
      <alignment horizontal="center" vertical="center" shrinkToFit="1"/>
      <protection hidden="1"/>
    </xf>
    <xf numFmtId="0" fontId="5" fillId="0" borderId="67" xfId="0" applyFont="1" applyBorder="1" applyAlignment="1" applyProtection="1">
      <alignment horizontal="center" vertical="center" shrinkToFit="1"/>
      <protection hidden="1"/>
    </xf>
    <xf numFmtId="0" fontId="5" fillId="0" borderId="68" xfId="0" applyFont="1" applyBorder="1" applyAlignment="1" applyProtection="1">
      <alignment horizontal="center" vertical="center" shrinkToFit="1"/>
      <protection hidden="1"/>
    </xf>
    <xf numFmtId="0" fontId="5" fillId="0" borderId="71" xfId="0" applyNumberFormat="1" applyFont="1" applyBorder="1" applyAlignment="1" applyProtection="1">
      <alignment horizontal="center" vertical="center" shrinkToFit="1"/>
      <protection hidden="1"/>
    </xf>
    <xf numFmtId="2" fontId="5" fillId="0" borderId="75" xfId="0" applyNumberFormat="1" applyFont="1" applyBorder="1" applyAlignment="1" applyProtection="1">
      <alignment horizontal="center" vertical="center" shrinkToFit="1"/>
      <protection hidden="1"/>
    </xf>
    <xf numFmtId="1" fontId="5" fillId="0" borderId="75" xfId="0" applyNumberFormat="1" applyFont="1" applyBorder="1" applyAlignment="1" applyProtection="1">
      <alignment horizontal="center" vertical="center" shrinkToFit="1"/>
      <protection hidden="1"/>
    </xf>
    <xf numFmtId="0" fontId="5" fillId="8" borderId="69" xfId="0" applyFont="1" applyFill="1" applyBorder="1" applyAlignment="1" applyProtection="1">
      <alignment horizontal="center" vertical="center" shrinkToFit="1"/>
      <protection hidden="1"/>
    </xf>
    <xf numFmtId="0" fontId="5" fillId="8" borderId="70" xfId="0" applyFont="1" applyFill="1" applyBorder="1" applyAlignment="1" applyProtection="1">
      <alignment horizontal="center" vertical="center" shrinkToFit="1"/>
      <protection hidden="1"/>
    </xf>
    <xf numFmtId="0" fontId="5" fillId="8" borderId="72" xfId="0" applyNumberFormat="1" applyFont="1" applyFill="1" applyBorder="1" applyAlignment="1" applyProtection="1">
      <alignment horizontal="center" vertical="center" shrinkToFit="1"/>
      <protection hidden="1"/>
    </xf>
    <xf numFmtId="2" fontId="5" fillId="8" borderId="72" xfId="0" applyNumberFormat="1" applyFont="1" applyFill="1" applyBorder="1" applyAlignment="1" applyProtection="1">
      <alignment horizontal="center" vertical="center" shrinkToFit="1"/>
      <protection hidden="1"/>
    </xf>
    <xf numFmtId="1" fontId="5" fillId="8" borderId="72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69" xfId="0" applyFont="1" applyBorder="1" applyAlignment="1" applyProtection="1">
      <alignment horizontal="center" vertical="center" shrinkToFit="1"/>
      <protection hidden="1"/>
    </xf>
    <xf numFmtId="0" fontId="5" fillId="0" borderId="70" xfId="0" applyFont="1" applyBorder="1" applyAlignment="1" applyProtection="1">
      <alignment horizontal="center" vertical="center" shrinkToFit="1"/>
      <protection hidden="1"/>
    </xf>
    <xf numFmtId="0" fontId="5" fillId="0" borderId="72" xfId="0" applyNumberFormat="1" applyFont="1" applyBorder="1" applyAlignment="1" applyProtection="1">
      <alignment horizontal="center" vertical="center" shrinkToFit="1"/>
      <protection hidden="1"/>
    </xf>
    <xf numFmtId="2" fontId="5" fillId="0" borderId="72" xfId="0" applyNumberFormat="1" applyFont="1" applyBorder="1" applyAlignment="1" applyProtection="1">
      <alignment horizontal="center" vertical="center" shrinkToFit="1"/>
      <protection hidden="1"/>
    </xf>
    <xf numFmtId="1" fontId="5" fillId="0" borderId="72" xfId="0" applyNumberFormat="1" applyFont="1" applyBorder="1" applyAlignment="1" applyProtection="1">
      <alignment horizontal="center" vertical="center" shrinkToFit="1"/>
      <protection hidden="1"/>
    </xf>
    <xf numFmtId="0" fontId="5" fillId="0" borderId="76" xfId="0" applyFont="1" applyBorder="1" applyAlignment="1" applyProtection="1">
      <alignment horizontal="center" vertical="center" shrinkToFit="1"/>
      <protection hidden="1"/>
    </xf>
    <xf numFmtId="0" fontId="5" fillId="0" borderId="77" xfId="0" applyFont="1" applyBorder="1" applyAlignment="1" applyProtection="1">
      <alignment horizontal="center" vertical="center" shrinkToFit="1"/>
      <protection hidden="1"/>
    </xf>
    <xf numFmtId="0" fontId="5" fillId="0" borderId="74" xfId="0" applyNumberFormat="1" applyFont="1" applyBorder="1" applyAlignment="1" applyProtection="1">
      <alignment horizontal="center" vertical="center" shrinkToFit="1"/>
      <protection hidden="1"/>
    </xf>
    <xf numFmtId="2" fontId="5" fillId="0" borderId="73" xfId="0" applyNumberFormat="1" applyFont="1" applyBorder="1" applyAlignment="1" applyProtection="1">
      <alignment horizontal="center" vertical="center" shrinkToFit="1"/>
      <protection hidden="1"/>
    </xf>
    <xf numFmtId="1" fontId="5" fillId="0" borderId="73" xfId="0" applyNumberFormat="1" applyFont="1" applyBorder="1" applyAlignment="1" applyProtection="1">
      <alignment horizontal="center" vertical="center" shrinkToFit="1"/>
      <protection hidden="1"/>
    </xf>
    <xf numFmtId="0" fontId="5" fillId="0" borderId="65" xfId="0" applyFont="1" applyBorder="1" applyAlignment="1" applyProtection="1">
      <alignment horizontal="center" vertical="center" shrinkToFit="1"/>
      <protection hidden="1"/>
    </xf>
    <xf numFmtId="0" fontId="5" fillId="0" borderId="66" xfId="0" applyFont="1" applyBorder="1" applyAlignment="1" applyProtection="1">
      <alignment horizontal="center" vertical="center" shrinkToFit="1"/>
      <protection hidden="1"/>
    </xf>
    <xf numFmtId="2" fontId="5" fillId="0" borderId="63" xfId="0" applyNumberFormat="1" applyFont="1" applyBorder="1" applyAlignment="1" applyProtection="1">
      <alignment horizontal="center" vertical="center" shrinkToFit="1"/>
      <protection hidden="1"/>
    </xf>
    <xf numFmtId="2" fontId="5" fillId="0" borderId="64" xfId="0" applyNumberFormat="1" applyFont="1" applyBorder="1" applyAlignment="1" applyProtection="1">
      <alignment horizontal="center" vertical="center" shrinkToFit="1"/>
      <protection hidden="1"/>
    </xf>
    <xf numFmtId="0" fontId="5" fillId="0" borderId="64" xfId="0" applyFont="1" applyBorder="1" applyAlignment="1" applyProtection="1">
      <alignment horizontal="center" vertical="center" shrinkToFit="1"/>
      <protection hidden="1"/>
    </xf>
    <xf numFmtId="0" fontId="5" fillId="4" borderId="78" xfId="0" applyFont="1" applyFill="1" applyBorder="1" applyAlignment="1" applyProtection="1">
      <alignment horizontal="center" vertical="center" shrinkToFit="1"/>
      <protection hidden="1"/>
    </xf>
    <xf numFmtId="0" fontId="5" fillId="4" borderId="79" xfId="0" applyFont="1" applyFill="1" applyBorder="1" applyAlignment="1" applyProtection="1">
      <alignment horizontal="center" vertical="center" shrinkToFit="1"/>
      <protection hidden="1"/>
    </xf>
    <xf numFmtId="0" fontId="5" fillId="4" borderId="86" xfId="0" applyFont="1" applyFill="1" applyBorder="1" applyAlignment="1" applyProtection="1">
      <alignment horizontal="center" vertical="center" shrinkToFit="1"/>
      <protection hidden="1"/>
    </xf>
    <xf numFmtId="0" fontId="5" fillId="5" borderId="80" xfId="0" applyFont="1" applyFill="1" applyBorder="1" applyAlignment="1" applyProtection="1">
      <alignment horizontal="center" vertical="center" shrinkToFit="1"/>
      <protection hidden="1"/>
    </xf>
    <xf numFmtId="0" fontId="5" fillId="5" borderId="81" xfId="0" applyFont="1" applyFill="1" applyBorder="1" applyAlignment="1" applyProtection="1">
      <alignment horizontal="center" vertical="center" shrinkToFit="1"/>
      <protection hidden="1"/>
    </xf>
    <xf numFmtId="0" fontId="5" fillId="4" borderId="87" xfId="0" applyFont="1" applyFill="1" applyBorder="1" applyAlignment="1" applyProtection="1">
      <alignment horizontal="center" vertical="center" shrinkToFit="1"/>
      <protection hidden="1"/>
    </xf>
    <xf numFmtId="0" fontId="9" fillId="6" borderId="82" xfId="0" applyFont="1" applyFill="1" applyBorder="1" applyAlignment="1" applyProtection="1">
      <alignment horizontal="center" vertical="center" shrinkToFit="1"/>
      <protection hidden="1"/>
    </xf>
    <xf numFmtId="0" fontId="9" fillId="6" borderId="83" xfId="0" applyFont="1" applyFill="1" applyBorder="1" applyAlignment="1" applyProtection="1">
      <alignment horizontal="center" vertical="center" shrinkToFit="1"/>
      <protection hidden="1"/>
    </xf>
    <xf numFmtId="0" fontId="5" fillId="8" borderId="82" xfId="0" applyFont="1" applyFill="1" applyBorder="1" applyAlignment="1" applyProtection="1">
      <alignment horizontal="center" vertical="center" shrinkToFit="1"/>
      <protection hidden="1"/>
    </xf>
    <xf numFmtId="0" fontId="5" fillId="8" borderId="83" xfId="0" applyFont="1" applyFill="1" applyBorder="1" applyAlignment="1" applyProtection="1">
      <alignment horizontal="center" vertical="center" shrinkToFit="1"/>
      <protection hidden="1"/>
    </xf>
    <xf numFmtId="0" fontId="5" fillId="4" borderId="88" xfId="0" applyFont="1" applyFill="1" applyBorder="1" applyAlignment="1" applyProtection="1">
      <alignment horizontal="center" vertical="center" shrinkToFit="1"/>
      <protection hidden="1"/>
    </xf>
    <xf numFmtId="0" fontId="5" fillId="0" borderId="78" xfId="0" applyFont="1" applyBorder="1" applyAlignment="1" applyProtection="1">
      <alignment horizontal="center" vertical="center" shrinkToFit="1"/>
      <protection hidden="1"/>
    </xf>
    <xf numFmtId="0" fontId="5" fillId="0" borderId="79" xfId="0" applyFont="1" applyBorder="1" applyAlignment="1" applyProtection="1">
      <alignment horizontal="center" vertical="center" shrinkToFit="1"/>
      <protection hidden="1"/>
    </xf>
    <xf numFmtId="0" fontId="5" fillId="0" borderId="84" xfId="0" applyFont="1" applyBorder="1" applyAlignment="1" applyProtection="1">
      <alignment horizontal="center" vertical="center" shrinkToFit="1"/>
      <protection hidden="1"/>
    </xf>
    <xf numFmtId="0" fontId="5" fillId="0" borderId="85" xfId="0" applyFont="1" applyBorder="1" applyAlignment="1" applyProtection="1">
      <alignment horizontal="center" vertical="center" shrinkToFit="1"/>
      <protection hidden="1"/>
    </xf>
    <xf numFmtId="2" fontId="5" fillId="0" borderId="84" xfId="0" applyNumberFormat="1" applyFont="1" applyBorder="1" applyAlignment="1" applyProtection="1">
      <alignment horizontal="center" vertical="center" shrinkToFit="1"/>
      <protection hidden="1"/>
    </xf>
    <xf numFmtId="0" fontId="5" fillId="0" borderId="89" xfId="0" applyFont="1" applyBorder="1" applyAlignment="1" applyProtection="1">
      <alignment horizontal="center" vertical="center" shrinkToFit="1"/>
      <protection hidden="1"/>
    </xf>
    <xf numFmtId="0" fontId="5" fillId="3" borderId="80" xfId="0" applyFont="1" applyFill="1" applyBorder="1" applyAlignment="1" applyProtection="1">
      <alignment horizontal="center" vertical="center" shrinkToFit="1"/>
      <protection hidden="1"/>
    </xf>
    <xf numFmtId="0" fontId="5" fillId="3" borderId="81" xfId="0" applyFont="1" applyFill="1" applyBorder="1" applyAlignment="1" applyProtection="1">
      <alignment horizontal="center" vertical="center" shrinkToFit="1"/>
      <protection hidden="1"/>
    </xf>
    <xf numFmtId="2" fontId="5" fillId="3" borderId="80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90" xfId="0" applyFont="1" applyFill="1" applyBorder="1" applyAlignment="1" applyProtection="1">
      <alignment horizontal="center" vertical="center" shrinkToFit="1"/>
      <protection hidden="1"/>
    </xf>
    <xf numFmtId="0" fontId="5" fillId="0" borderId="80" xfId="0" applyFont="1" applyBorder="1" applyAlignment="1" applyProtection="1">
      <alignment horizontal="center" vertical="center" shrinkToFit="1"/>
      <protection hidden="1"/>
    </xf>
    <xf numFmtId="0" fontId="5" fillId="0" borderId="81" xfId="0" applyFont="1" applyBorder="1" applyAlignment="1" applyProtection="1">
      <alignment horizontal="center" vertical="center" shrinkToFit="1"/>
      <protection hidden="1"/>
    </xf>
    <xf numFmtId="2" fontId="5" fillId="0" borderId="80" xfId="0" applyNumberFormat="1" applyFont="1" applyBorder="1" applyAlignment="1" applyProtection="1">
      <alignment horizontal="center" vertical="center" shrinkToFit="1"/>
      <protection hidden="1"/>
    </xf>
    <xf numFmtId="0" fontId="5" fillId="0" borderId="90" xfId="0" applyFont="1" applyBorder="1" applyAlignment="1" applyProtection="1">
      <alignment horizontal="center" vertical="center" shrinkToFit="1"/>
      <protection hidden="1"/>
    </xf>
    <xf numFmtId="0" fontId="5" fillId="0" borderId="82" xfId="0" applyFont="1" applyBorder="1" applyAlignment="1" applyProtection="1">
      <alignment horizontal="center" vertical="center" shrinkToFit="1"/>
      <protection hidden="1"/>
    </xf>
    <xf numFmtId="0" fontId="5" fillId="0" borderId="83" xfId="0" applyFont="1" applyBorder="1" applyAlignment="1" applyProtection="1">
      <alignment horizontal="center" vertical="center" shrinkToFit="1"/>
      <protection hidden="1"/>
    </xf>
    <xf numFmtId="2" fontId="5" fillId="0" borderId="82" xfId="0" applyNumberFormat="1" applyFont="1" applyBorder="1" applyAlignment="1" applyProtection="1">
      <alignment horizontal="center" vertical="center" shrinkToFit="1"/>
      <protection hidden="1"/>
    </xf>
    <xf numFmtId="0" fontId="5" fillId="0" borderId="91" xfId="0" applyFont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4" fillId="0" borderId="8" xfId="0" applyFont="1" applyBorder="1" applyAlignment="1" applyProtection="1">
      <alignment horizontal="center" vertical="center" shrinkToFit="1"/>
      <protection hidden="1"/>
    </xf>
    <xf numFmtId="0" fontId="4" fillId="0" borderId="9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0" fontId="4" fillId="5" borderId="22" xfId="0" applyFont="1" applyFill="1" applyBorder="1" applyAlignment="1" applyProtection="1">
      <alignment horizontal="center" vertical="center" shrinkToFit="1"/>
      <protection hidden="1"/>
    </xf>
    <xf numFmtId="0" fontId="4" fillId="5" borderId="23" xfId="0" applyFont="1" applyFill="1" applyBorder="1" applyAlignment="1" applyProtection="1">
      <alignment horizontal="center" vertical="center" shrinkToFit="1"/>
      <protection hidden="1"/>
    </xf>
    <xf numFmtId="0" fontId="4" fillId="5" borderId="24" xfId="0" applyFont="1" applyFill="1" applyBorder="1" applyAlignment="1" applyProtection="1">
      <alignment horizontal="center" vertical="center" shrinkToFit="1"/>
      <protection hidden="1"/>
    </xf>
    <xf numFmtId="0" fontId="4" fillId="3" borderId="8" xfId="0" applyFont="1" applyFill="1" applyBorder="1" applyAlignment="1" applyProtection="1">
      <alignment horizontal="center" vertical="center" shrinkToFit="1"/>
      <protection hidden="1"/>
    </xf>
    <xf numFmtId="0" fontId="4" fillId="3" borderId="9" xfId="0" applyFont="1" applyFill="1" applyBorder="1" applyAlignment="1" applyProtection="1">
      <alignment horizontal="center" vertical="center" shrinkToFit="1"/>
      <protection hidden="1"/>
    </xf>
    <xf numFmtId="0" fontId="4" fillId="3" borderId="10" xfId="0" applyFont="1" applyFill="1" applyBorder="1" applyAlignment="1" applyProtection="1">
      <alignment horizontal="center" vertical="center" shrinkToFit="1"/>
      <protection hidden="1"/>
    </xf>
    <xf numFmtId="0" fontId="4" fillId="0" borderId="18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shrinkToFit="1"/>
      <protection hidden="1"/>
    </xf>
    <xf numFmtId="0" fontId="4" fillId="0" borderId="3" xfId="0" applyFont="1" applyBorder="1" applyAlignment="1" applyProtection="1">
      <alignment horizontal="center" vertical="center" shrinkToFit="1"/>
      <protection hidden="1"/>
    </xf>
    <xf numFmtId="0" fontId="4" fillId="0" borderId="12" xfId="0" applyFont="1" applyBorder="1" applyAlignment="1" applyProtection="1">
      <alignment horizontal="center" vertical="center" shrinkToFit="1"/>
      <protection hidden="1"/>
    </xf>
    <xf numFmtId="0" fontId="4" fillId="0" borderId="7" xfId="0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0" fontId="4" fillId="0" borderId="21" xfId="0" applyFont="1" applyBorder="1" applyAlignment="1" applyProtection="1">
      <alignment horizontal="center" vertical="center" shrinkToFit="1"/>
      <protection hidden="1"/>
    </xf>
    <xf numFmtId="0" fontId="4" fillId="3" borderId="11" xfId="0" applyFont="1" applyFill="1" applyBorder="1" applyAlignment="1" applyProtection="1">
      <alignment horizontal="center" vertical="center" shrinkToFit="1"/>
      <protection hidden="1"/>
    </xf>
    <xf numFmtId="0" fontId="4" fillId="3" borderId="3" xfId="0" applyFont="1" applyFill="1" applyBorder="1" applyAlignment="1" applyProtection="1">
      <alignment horizontal="center" vertical="center" shrinkToFit="1"/>
      <protection hidden="1"/>
    </xf>
    <xf numFmtId="0" fontId="4" fillId="3" borderId="12" xfId="0" applyFont="1" applyFill="1" applyBorder="1" applyAlignment="1" applyProtection="1">
      <alignment horizontal="center" vertical="center" shrinkToFit="1"/>
      <protection hidden="1"/>
    </xf>
    <xf numFmtId="0" fontId="4" fillId="0" borderId="6" xfId="0" applyFont="1" applyBorder="1" applyAlignment="1" applyProtection="1">
      <alignment horizontal="center" vertical="center" shrinkToFit="1"/>
      <protection hidden="1"/>
    </xf>
    <xf numFmtId="2" fontId="4" fillId="0" borderId="6" xfId="0" applyNumberFormat="1" applyFont="1" applyBorder="1" applyAlignment="1" applyProtection="1">
      <alignment horizontal="center" vertical="center" shrinkToFit="1"/>
      <protection hidden="1"/>
    </xf>
    <xf numFmtId="0" fontId="4" fillId="3" borderId="13" xfId="0" applyFont="1" applyFill="1" applyBorder="1" applyAlignment="1" applyProtection="1">
      <alignment horizontal="center" vertical="center" shrinkToFit="1"/>
      <protection hidden="1"/>
    </xf>
    <xf numFmtId="0" fontId="4" fillId="3" borderId="14" xfId="0" applyFont="1" applyFill="1" applyBorder="1" applyAlignment="1" applyProtection="1">
      <alignment horizontal="center" vertical="center" shrinkToFit="1"/>
      <protection hidden="1"/>
    </xf>
    <xf numFmtId="0" fontId="4" fillId="3" borderId="15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Border="1" applyAlignment="1" applyProtection="1">
      <alignment horizontal="center" vertical="center" shrinkToFit="1"/>
      <protection hidden="1"/>
    </xf>
    <xf numFmtId="0" fontId="4" fillId="0" borderId="14" xfId="0" applyFont="1" applyBorder="1" applyAlignment="1" applyProtection="1">
      <alignment horizontal="center" vertical="center" shrinkToFit="1"/>
      <protection hidden="1"/>
    </xf>
    <xf numFmtId="0" fontId="4" fillId="0" borderId="15" xfId="0" applyFont="1" applyBorder="1" applyAlignment="1" applyProtection="1">
      <alignment horizontal="center" vertical="center" shrinkToFit="1"/>
      <protection hidden="1"/>
    </xf>
    <xf numFmtId="0" fontId="4" fillId="0" borderId="16" xfId="0" applyFont="1" applyBorder="1" applyAlignment="1" applyProtection="1">
      <alignment horizontal="center" vertical="center" shrinkToFit="1"/>
      <protection hidden="1"/>
    </xf>
    <xf numFmtId="0" fontId="4" fillId="0" borderId="4" xfId="0" applyFont="1" applyBorder="1" applyAlignment="1" applyProtection="1">
      <alignment horizontal="center" vertical="center" shrinkToFit="1"/>
      <protection hidden="1"/>
    </xf>
    <xf numFmtId="0" fontId="4" fillId="0" borderId="17" xfId="0" applyFont="1" applyBorder="1" applyAlignment="1" applyProtection="1">
      <alignment horizontal="center" vertical="center" shrinkToFit="1"/>
      <protection hidden="1"/>
    </xf>
    <xf numFmtId="0" fontId="4" fillId="3" borderId="28" xfId="0" applyFont="1" applyFill="1" applyBorder="1" applyAlignment="1" applyProtection="1">
      <alignment horizontal="center" vertical="center" shrinkToFit="1"/>
      <protection hidden="1"/>
    </xf>
    <xf numFmtId="0" fontId="4" fillId="3" borderId="22" xfId="0" applyFont="1" applyFill="1" applyBorder="1" applyAlignment="1" applyProtection="1">
      <alignment horizontal="center" vertical="center" shrinkToFit="1"/>
      <protection hidden="1"/>
    </xf>
    <xf numFmtId="0" fontId="4" fillId="3" borderId="23" xfId="0" applyFont="1" applyFill="1" applyBorder="1" applyAlignment="1" applyProtection="1">
      <alignment horizontal="center" vertical="center" shrinkToFit="1"/>
      <protection hidden="1"/>
    </xf>
    <xf numFmtId="0" fontId="4" fillId="3" borderId="24" xfId="0" applyFont="1" applyFill="1" applyBorder="1" applyAlignment="1" applyProtection="1">
      <alignment horizontal="center" vertical="center" shrinkToFit="1"/>
      <protection hidden="1"/>
    </xf>
    <xf numFmtId="0" fontId="4" fillId="3" borderId="29" xfId="0" applyFont="1" applyFill="1" applyBorder="1" applyAlignment="1" applyProtection="1">
      <alignment horizontal="center" vertical="center" shrinkToFit="1"/>
      <protection hidden="1"/>
    </xf>
    <xf numFmtId="0" fontId="4" fillId="3" borderId="23" xfId="0" applyFont="1" applyFill="1" applyBorder="1" applyAlignment="1" applyProtection="1">
      <alignment horizontal="center" vertical="center" shrinkToFit="1"/>
      <protection hidden="1"/>
    </xf>
    <xf numFmtId="0" fontId="4" fillId="3" borderId="24" xfId="0" applyFont="1" applyFill="1" applyBorder="1" applyAlignment="1" applyProtection="1">
      <alignment horizontal="center" vertical="center" shrinkToFit="1"/>
      <protection hidden="1"/>
    </xf>
    <xf numFmtId="0" fontId="4" fillId="0" borderId="27" xfId="0" applyFont="1" applyBorder="1" applyAlignment="1" applyProtection="1">
      <alignment horizontal="center" vertical="center" shrinkToFit="1"/>
      <protection hidden="1"/>
    </xf>
    <xf numFmtId="0" fontId="4" fillId="0" borderId="20" xfId="0" applyFont="1" applyBorder="1" applyAlignment="1" applyProtection="1">
      <alignment horizontal="right" vertical="center" shrinkToFit="1"/>
      <protection hidden="1"/>
    </xf>
    <xf numFmtId="0" fontId="4" fillId="0" borderId="5" xfId="0" applyFont="1" applyBorder="1" applyAlignment="1" applyProtection="1">
      <alignment horizontal="right" vertical="center" shrinkToFit="1"/>
      <protection hidden="1"/>
    </xf>
    <xf numFmtId="0" fontId="4" fillId="0" borderId="21" xfId="0" applyFont="1" applyBorder="1" applyAlignment="1" applyProtection="1">
      <alignment horizontal="right" vertical="center" shrinkToFit="1"/>
      <protection hidden="1"/>
    </xf>
    <xf numFmtId="0" fontId="6" fillId="0" borderId="7" xfId="0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0" fontId="4" fillId="0" borderId="21" xfId="0" applyFont="1" applyBorder="1" applyAlignment="1" applyProtection="1">
      <alignment horizontal="center" vertical="center" shrinkToFit="1"/>
      <protection hidden="1"/>
    </xf>
    <xf numFmtId="0" fontId="4" fillId="4" borderId="25" xfId="0" applyFont="1" applyFill="1" applyBorder="1" applyAlignment="1" applyProtection="1">
      <alignment horizontal="center" vertical="center" shrinkToFit="1"/>
      <protection hidden="1"/>
    </xf>
    <xf numFmtId="0" fontId="4" fillId="4" borderId="11" xfId="0" applyFont="1" applyFill="1" applyBorder="1" applyAlignment="1" applyProtection="1">
      <alignment horizontal="right" vertical="center" shrinkToFit="1"/>
      <protection hidden="1"/>
    </xf>
    <xf numFmtId="0" fontId="4" fillId="4" borderId="3" xfId="0" applyFont="1" applyFill="1" applyBorder="1" applyAlignment="1" applyProtection="1">
      <alignment horizontal="right" vertical="center" shrinkToFit="1"/>
      <protection hidden="1"/>
    </xf>
    <xf numFmtId="0" fontId="4" fillId="4" borderId="12" xfId="0" applyFont="1" applyFill="1" applyBorder="1" applyAlignment="1" applyProtection="1">
      <alignment horizontal="right" vertical="center" shrinkToFit="1"/>
      <protection hidden="1"/>
    </xf>
    <xf numFmtId="0" fontId="6" fillId="4" borderId="6" xfId="0" applyFont="1" applyFill="1" applyBorder="1" applyAlignment="1" applyProtection="1">
      <alignment horizontal="center" vertical="center" shrinkToFit="1"/>
      <protection hidden="1"/>
    </xf>
    <xf numFmtId="0" fontId="4" fillId="4" borderId="3" xfId="0" applyFont="1" applyFill="1" applyBorder="1" applyAlignment="1" applyProtection="1">
      <alignment horizontal="center" vertical="center" shrinkToFit="1"/>
      <protection hidden="1"/>
    </xf>
    <xf numFmtId="0" fontId="4" fillId="4" borderId="3" xfId="0" applyFont="1" applyFill="1" applyBorder="1" applyAlignment="1" applyProtection="1">
      <alignment horizontal="center" vertical="center" shrinkToFit="1"/>
      <protection hidden="1"/>
    </xf>
    <xf numFmtId="0" fontId="4" fillId="4" borderId="12" xfId="0" applyFont="1" applyFill="1" applyBorder="1" applyAlignment="1" applyProtection="1">
      <alignment horizontal="center" vertical="center" shrinkToFit="1"/>
      <protection hidden="1"/>
    </xf>
    <xf numFmtId="0" fontId="4" fillId="0" borderId="2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right" vertical="center" shrinkToFit="1"/>
      <protection hidden="1"/>
    </xf>
    <xf numFmtId="0" fontId="4" fillId="0" borderId="3" xfId="0" applyFont="1" applyBorder="1" applyAlignment="1" applyProtection="1">
      <alignment horizontal="right" vertical="center" shrinkToFit="1"/>
      <protection hidden="1"/>
    </xf>
    <xf numFmtId="0" fontId="4" fillId="0" borderId="12" xfId="0" applyFont="1" applyBorder="1" applyAlignment="1" applyProtection="1">
      <alignment horizontal="right" vertical="center" shrinkToFit="1"/>
      <protection hidden="1"/>
    </xf>
    <xf numFmtId="0" fontId="6" fillId="0" borderId="6" xfId="0" applyFont="1" applyBorder="1" applyAlignment="1" applyProtection="1">
      <alignment horizontal="center" vertical="center" shrinkToFit="1"/>
      <protection hidden="1"/>
    </xf>
    <xf numFmtId="0" fontId="4" fillId="0" borderId="3" xfId="0" applyFont="1" applyBorder="1" applyAlignment="1" applyProtection="1">
      <alignment horizontal="center" vertical="center" shrinkToFit="1"/>
      <protection hidden="1"/>
    </xf>
    <xf numFmtId="0" fontId="4" fillId="0" borderId="12" xfId="0" applyFont="1" applyBorder="1" applyAlignment="1" applyProtection="1">
      <alignment horizontal="center" vertical="center" shrinkToFit="1"/>
      <protection hidden="1"/>
    </xf>
    <xf numFmtId="0" fontId="4" fillId="0" borderId="26" xfId="0" applyFont="1" applyBorder="1" applyAlignment="1" applyProtection="1">
      <alignment horizontal="center" vertical="center" shrinkToFit="1"/>
      <protection hidden="1"/>
    </xf>
    <xf numFmtId="0" fontId="4" fillId="0" borderId="13" xfId="0" applyFont="1" applyBorder="1" applyAlignment="1" applyProtection="1">
      <alignment horizontal="right" vertical="center" shrinkToFit="1"/>
      <protection hidden="1"/>
    </xf>
    <xf numFmtId="0" fontId="4" fillId="0" borderId="14" xfId="0" applyFont="1" applyBorder="1" applyAlignment="1" applyProtection="1">
      <alignment horizontal="right" vertical="center" shrinkToFit="1"/>
      <protection hidden="1"/>
    </xf>
    <xf numFmtId="0" fontId="4" fillId="0" borderId="15" xfId="0" applyFont="1" applyBorder="1" applyAlignment="1" applyProtection="1">
      <alignment horizontal="right" vertical="center" shrinkToFit="1"/>
      <protection hidden="1"/>
    </xf>
    <xf numFmtId="0" fontId="6" fillId="0" borderId="19" xfId="0" applyFont="1" applyBorder="1" applyAlignment="1" applyProtection="1">
      <alignment horizontal="center" vertical="center" shrinkToFit="1"/>
      <protection hidden="1"/>
    </xf>
    <xf numFmtId="0" fontId="4" fillId="0" borderId="14" xfId="0" applyFont="1" applyBorder="1" applyAlignment="1" applyProtection="1">
      <alignment horizontal="center" vertical="center" shrinkToFit="1"/>
      <protection hidden="1"/>
    </xf>
    <xf numFmtId="0" fontId="4" fillId="0" borderId="15" xfId="0" applyFont="1" applyBorder="1" applyAlignment="1" applyProtection="1">
      <alignment horizontal="center" vertical="center" shrinkToFit="1"/>
      <protection hidden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right" vertical="center" shrinkToFit="1"/>
      <protection hidden="1"/>
    </xf>
    <xf numFmtId="0" fontId="6" fillId="0" borderId="0" xfId="0" applyFont="1" applyBorder="1" applyAlignment="1" applyProtection="1">
      <alignment horizontal="center" vertical="center" shrinkToFit="1"/>
      <protection hidden="1"/>
    </xf>
    <xf numFmtId="0" fontId="0" fillId="0" borderId="32" xfId="0" applyBorder="1" applyProtection="1">
      <protection hidden="1"/>
    </xf>
  </cellXfs>
  <cellStyles count="1">
    <cellStyle name="Normal" xfId="0" builtinId="0"/>
  </cellStyles>
  <dxfs count="112"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color rgb="FFFF0000"/>
      </font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نهایی'!$C$2:$U$2</c:f>
              <c:numCache>
                <c:formatCode>General</c:formatCode>
                <c:ptCount val="19"/>
                <c:pt idx="0">
                  <c:v>20</c:v>
                </c:pt>
                <c:pt idx="1">
                  <c:v>16.5</c:v>
                </c:pt>
                <c:pt idx="2">
                  <c:v>7.5</c:v>
                </c:pt>
                <c:pt idx="3">
                  <c:v>18.5</c:v>
                </c:pt>
                <c:pt idx="4">
                  <c:v>17</c:v>
                </c:pt>
                <c:pt idx="5">
                  <c:v>12.5</c:v>
                </c:pt>
                <c:pt idx="6">
                  <c:v>16.5</c:v>
                </c:pt>
                <c:pt idx="7">
                  <c:v>4</c:v>
                </c:pt>
                <c:pt idx="8">
                  <c:v>9</c:v>
                </c:pt>
                <c:pt idx="9">
                  <c:v>20</c:v>
                </c:pt>
                <c:pt idx="10">
                  <c:v>16</c:v>
                </c:pt>
                <c:pt idx="11">
                  <c:v>19.5</c:v>
                </c:pt>
                <c:pt idx="12">
                  <c:v>18</c:v>
                </c:pt>
                <c:pt idx="13">
                  <c:v>20</c:v>
                </c:pt>
                <c:pt idx="14">
                  <c:v>20</c:v>
                </c:pt>
                <c:pt idx="15">
                  <c:v>10</c:v>
                </c:pt>
                <c:pt idx="16">
                  <c:v>15.75</c:v>
                </c:pt>
                <c:pt idx="17">
                  <c:v>20</c:v>
                </c:pt>
                <c:pt idx="18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982672"/>
        <c:axId val="250983232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982672"/>
        <c:axId val="250983232"/>
      </c:lineChart>
      <c:catAx>
        <c:axId val="25098267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0983232"/>
        <c:crosses val="autoZero"/>
        <c:auto val="1"/>
        <c:lblAlgn val="ctr"/>
        <c:lblOffset val="100"/>
        <c:noMultiLvlLbl val="0"/>
      </c:catAx>
      <c:valAx>
        <c:axId val="250983232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09826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نهایی'!$C$11:$U$11</c:f>
              <c:numCache>
                <c:formatCode>General</c:formatCode>
                <c:ptCount val="19"/>
                <c:pt idx="0">
                  <c:v>20</c:v>
                </c:pt>
                <c:pt idx="1">
                  <c:v>19.5</c:v>
                </c:pt>
                <c:pt idx="2">
                  <c:v>19.5</c:v>
                </c:pt>
                <c:pt idx="3">
                  <c:v>20</c:v>
                </c:pt>
                <c:pt idx="4">
                  <c:v>20</c:v>
                </c:pt>
                <c:pt idx="5">
                  <c:v>18.5</c:v>
                </c:pt>
                <c:pt idx="6">
                  <c:v>6.75</c:v>
                </c:pt>
                <c:pt idx="7">
                  <c:v>8</c:v>
                </c:pt>
                <c:pt idx="8">
                  <c:v>12.75</c:v>
                </c:pt>
                <c:pt idx="9">
                  <c:v>20</c:v>
                </c:pt>
                <c:pt idx="10">
                  <c:v>11.75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15.75</c:v>
                </c:pt>
                <c:pt idx="17">
                  <c:v>18</c:v>
                </c:pt>
                <c:pt idx="18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009344"/>
        <c:axId val="256009904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09344"/>
        <c:axId val="256009904"/>
      </c:lineChart>
      <c:catAx>
        <c:axId val="2560093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6009904"/>
        <c:crosses val="autoZero"/>
        <c:auto val="1"/>
        <c:lblAlgn val="ctr"/>
        <c:lblOffset val="100"/>
        <c:noMultiLvlLbl val="0"/>
      </c:catAx>
      <c:valAx>
        <c:axId val="256009904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60093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نهایی'!$C$12:$U$12</c:f>
              <c:numCache>
                <c:formatCode>General</c:formatCode>
                <c:ptCount val="19"/>
                <c:pt idx="0">
                  <c:v>15</c:v>
                </c:pt>
                <c:pt idx="1">
                  <c:v>13</c:v>
                </c:pt>
                <c:pt idx="2">
                  <c:v>6.5</c:v>
                </c:pt>
                <c:pt idx="3">
                  <c:v>15</c:v>
                </c:pt>
                <c:pt idx="4">
                  <c:v>8</c:v>
                </c:pt>
                <c:pt idx="5">
                  <c:v>7.5</c:v>
                </c:pt>
                <c:pt idx="6">
                  <c:v>6.5</c:v>
                </c:pt>
                <c:pt idx="7">
                  <c:v>2.75</c:v>
                </c:pt>
                <c:pt idx="8">
                  <c:v>6.75</c:v>
                </c:pt>
                <c:pt idx="9">
                  <c:v>20</c:v>
                </c:pt>
                <c:pt idx="10">
                  <c:v>6</c:v>
                </c:pt>
                <c:pt idx="11">
                  <c:v>15.75</c:v>
                </c:pt>
                <c:pt idx="12">
                  <c:v>10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16</c:v>
                </c:pt>
                <c:pt idx="18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012704"/>
        <c:axId val="256013264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12704"/>
        <c:axId val="256013264"/>
      </c:lineChart>
      <c:catAx>
        <c:axId val="2560127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6013264"/>
        <c:crosses val="autoZero"/>
        <c:auto val="1"/>
        <c:lblAlgn val="ctr"/>
        <c:lblOffset val="100"/>
        <c:noMultiLvlLbl val="0"/>
      </c:catAx>
      <c:valAx>
        <c:axId val="256013264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60127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نهایی'!$C$13:$U$13</c:f>
              <c:numCache>
                <c:formatCode>General</c:formatCode>
                <c:ptCount val="19"/>
                <c:pt idx="0">
                  <c:v>18</c:v>
                </c:pt>
                <c:pt idx="1">
                  <c:v>13.75</c:v>
                </c:pt>
                <c:pt idx="2">
                  <c:v>9</c:v>
                </c:pt>
                <c:pt idx="3">
                  <c:v>17.75</c:v>
                </c:pt>
                <c:pt idx="4">
                  <c:v>13</c:v>
                </c:pt>
                <c:pt idx="5">
                  <c:v>8.75</c:v>
                </c:pt>
                <c:pt idx="6">
                  <c:v>7</c:v>
                </c:pt>
                <c:pt idx="7">
                  <c:v>3</c:v>
                </c:pt>
                <c:pt idx="8">
                  <c:v>9</c:v>
                </c:pt>
                <c:pt idx="9">
                  <c:v>20</c:v>
                </c:pt>
                <c:pt idx="10">
                  <c:v>6</c:v>
                </c:pt>
                <c:pt idx="11">
                  <c:v>18.75</c:v>
                </c:pt>
                <c:pt idx="12">
                  <c:v>10</c:v>
                </c:pt>
                <c:pt idx="13">
                  <c:v>20</c:v>
                </c:pt>
                <c:pt idx="14">
                  <c:v>18.75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440912"/>
        <c:axId val="256441472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40912"/>
        <c:axId val="256441472"/>
      </c:lineChart>
      <c:catAx>
        <c:axId val="25644091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6441472"/>
        <c:crosses val="autoZero"/>
        <c:auto val="1"/>
        <c:lblAlgn val="ctr"/>
        <c:lblOffset val="100"/>
        <c:noMultiLvlLbl val="0"/>
      </c:catAx>
      <c:valAx>
        <c:axId val="256441472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64409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نهایی'!$C$14:$U$14</c:f>
              <c:numCache>
                <c:formatCode>General</c:formatCode>
                <c:ptCount val="19"/>
                <c:pt idx="0">
                  <c:v>20</c:v>
                </c:pt>
                <c:pt idx="1">
                  <c:v>19.75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16.75</c:v>
                </c:pt>
                <c:pt idx="8">
                  <c:v>12</c:v>
                </c:pt>
                <c:pt idx="9">
                  <c:v>20</c:v>
                </c:pt>
                <c:pt idx="10">
                  <c:v>15.5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15.75</c:v>
                </c:pt>
                <c:pt idx="15">
                  <c:v>10</c:v>
                </c:pt>
                <c:pt idx="16">
                  <c:v>20</c:v>
                </c:pt>
                <c:pt idx="17">
                  <c:v>16</c:v>
                </c:pt>
                <c:pt idx="18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444272"/>
        <c:axId val="256444832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44272"/>
        <c:axId val="256444832"/>
      </c:lineChart>
      <c:catAx>
        <c:axId val="25644427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6444832"/>
        <c:crosses val="autoZero"/>
        <c:auto val="1"/>
        <c:lblAlgn val="ctr"/>
        <c:lblOffset val="100"/>
        <c:noMultiLvlLbl val="0"/>
      </c:catAx>
      <c:valAx>
        <c:axId val="256444832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64442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نهایی'!$C$15:$U$15</c:f>
              <c:numCache>
                <c:formatCode>General</c:formatCode>
                <c:ptCount val="19"/>
                <c:pt idx="0">
                  <c:v>11.75</c:v>
                </c:pt>
                <c:pt idx="1">
                  <c:v>14</c:v>
                </c:pt>
                <c:pt idx="2">
                  <c:v>5</c:v>
                </c:pt>
                <c:pt idx="3">
                  <c:v>10</c:v>
                </c:pt>
                <c:pt idx="4">
                  <c:v>4</c:v>
                </c:pt>
                <c:pt idx="5">
                  <c:v>4.75</c:v>
                </c:pt>
                <c:pt idx="6">
                  <c:v>8</c:v>
                </c:pt>
                <c:pt idx="7">
                  <c:v>1</c:v>
                </c:pt>
                <c:pt idx="8">
                  <c:v>11.75</c:v>
                </c:pt>
                <c:pt idx="9">
                  <c:v>20</c:v>
                </c:pt>
                <c:pt idx="10">
                  <c:v>16</c:v>
                </c:pt>
                <c:pt idx="11">
                  <c:v>5</c:v>
                </c:pt>
                <c:pt idx="12">
                  <c:v>12.5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18</c:v>
                </c:pt>
                <c:pt idx="18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567568"/>
        <c:axId val="256568128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567568"/>
        <c:axId val="256568128"/>
      </c:lineChart>
      <c:catAx>
        <c:axId val="25656756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6568128"/>
        <c:crosses val="autoZero"/>
        <c:auto val="1"/>
        <c:lblAlgn val="ctr"/>
        <c:lblOffset val="100"/>
        <c:noMultiLvlLbl val="0"/>
      </c:catAx>
      <c:valAx>
        <c:axId val="256568128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65675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نهایی'!$C$16:$U$16</c:f>
              <c:numCache>
                <c:formatCode>General</c:formatCode>
                <c:ptCount val="19"/>
                <c:pt idx="0">
                  <c:v>17.75</c:v>
                </c:pt>
                <c:pt idx="1">
                  <c:v>11</c:v>
                </c:pt>
                <c:pt idx="2">
                  <c:v>14.75</c:v>
                </c:pt>
                <c:pt idx="3">
                  <c:v>16.75</c:v>
                </c:pt>
                <c:pt idx="4">
                  <c:v>15</c:v>
                </c:pt>
                <c:pt idx="5">
                  <c:v>8</c:v>
                </c:pt>
                <c:pt idx="6">
                  <c:v>5.75</c:v>
                </c:pt>
                <c:pt idx="7">
                  <c:v>3.5</c:v>
                </c:pt>
                <c:pt idx="8">
                  <c:v>7.5</c:v>
                </c:pt>
                <c:pt idx="9">
                  <c:v>20</c:v>
                </c:pt>
                <c:pt idx="10">
                  <c:v>6</c:v>
                </c:pt>
                <c:pt idx="11">
                  <c:v>17.5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10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570928"/>
        <c:axId val="256571488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570928"/>
        <c:axId val="256571488"/>
      </c:lineChart>
      <c:catAx>
        <c:axId val="2565709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6571488"/>
        <c:crosses val="autoZero"/>
        <c:auto val="1"/>
        <c:lblAlgn val="ctr"/>
        <c:lblOffset val="100"/>
        <c:noMultiLvlLbl val="0"/>
      </c:catAx>
      <c:valAx>
        <c:axId val="256571488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65709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نهایی'!$C$17:$U$17</c:f>
              <c:numCache>
                <c:formatCode>General</c:formatCode>
                <c:ptCount val="19"/>
                <c:pt idx="0">
                  <c:v>19.5</c:v>
                </c:pt>
                <c:pt idx="1">
                  <c:v>16.75</c:v>
                </c:pt>
                <c:pt idx="2">
                  <c:v>16.75</c:v>
                </c:pt>
                <c:pt idx="3">
                  <c:v>19.5</c:v>
                </c:pt>
                <c:pt idx="4">
                  <c:v>19</c:v>
                </c:pt>
                <c:pt idx="5">
                  <c:v>19.5</c:v>
                </c:pt>
                <c:pt idx="6">
                  <c:v>12.75</c:v>
                </c:pt>
                <c:pt idx="7">
                  <c:v>12.75</c:v>
                </c:pt>
                <c:pt idx="8">
                  <c:v>11.5</c:v>
                </c:pt>
                <c:pt idx="9">
                  <c:v>20</c:v>
                </c:pt>
                <c:pt idx="10">
                  <c:v>12</c:v>
                </c:pt>
                <c:pt idx="11">
                  <c:v>20</c:v>
                </c:pt>
                <c:pt idx="12">
                  <c:v>18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18.75</c:v>
                </c:pt>
                <c:pt idx="17">
                  <c:v>20</c:v>
                </c:pt>
                <c:pt idx="18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574288"/>
        <c:axId val="256574848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574288"/>
        <c:axId val="256574848"/>
      </c:lineChart>
      <c:catAx>
        <c:axId val="2565742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6574848"/>
        <c:crosses val="autoZero"/>
        <c:auto val="1"/>
        <c:lblAlgn val="ctr"/>
        <c:lblOffset val="100"/>
        <c:noMultiLvlLbl val="0"/>
      </c:catAx>
      <c:valAx>
        <c:axId val="256574848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657428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نهایی'!$C$18:$U$18</c:f>
              <c:numCache>
                <c:formatCode>General</c:formatCode>
                <c:ptCount val="19"/>
                <c:pt idx="0">
                  <c:v>12</c:v>
                </c:pt>
                <c:pt idx="1">
                  <c:v>10.5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  <c:pt idx="5">
                  <c:v>8</c:v>
                </c:pt>
                <c:pt idx="6">
                  <c:v>6.5</c:v>
                </c:pt>
                <c:pt idx="7">
                  <c:v>3.75</c:v>
                </c:pt>
                <c:pt idx="8">
                  <c:v>6.75</c:v>
                </c:pt>
                <c:pt idx="9">
                  <c:v>20</c:v>
                </c:pt>
                <c:pt idx="10">
                  <c:v>8</c:v>
                </c:pt>
                <c:pt idx="11">
                  <c:v>14</c:v>
                </c:pt>
                <c:pt idx="12">
                  <c:v>10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15.75</c:v>
                </c:pt>
                <c:pt idx="17">
                  <c:v>13</c:v>
                </c:pt>
                <c:pt idx="18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622128"/>
        <c:axId val="270622688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622128"/>
        <c:axId val="270622688"/>
      </c:lineChart>
      <c:catAx>
        <c:axId val="2706221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0622688"/>
        <c:crosses val="autoZero"/>
        <c:auto val="1"/>
        <c:lblAlgn val="ctr"/>
        <c:lblOffset val="100"/>
        <c:noMultiLvlLbl val="0"/>
      </c:catAx>
      <c:valAx>
        <c:axId val="270622688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06221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نهایی'!$C$19:$U$19</c:f>
              <c:numCache>
                <c:formatCode>General</c:formatCode>
                <c:ptCount val="19"/>
                <c:pt idx="0">
                  <c:v>18</c:v>
                </c:pt>
                <c:pt idx="1">
                  <c:v>16.5</c:v>
                </c:pt>
                <c:pt idx="2">
                  <c:v>17.75</c:v>
                </c:pt>
                <c:pt idx="3">
                  <c:v>19.5</c:v>
                </c:pt>
                <c:pt idx="4">
                  <c:v>18</c:v>
                </c:pt>
                <c:pt idx="5">
                  <c:v>16</c:v>
                </c:pt>
                <c:pt idx="6">
                  <c:v>12</c:v>
                </c:pt>
                <c:pt idx="7">
                  <c:v>8.5</c:v>
                </c:pt>
                <c:pt idx="8">
                  <c:v>12</c:v>
                </c:pt>
                <c:pt idx="9">
                  <c:v>20</c:v>
                </c:pt>
                <c:pt idx="10">
                  <c:v>13</c:v>
                </c:pt>
                <c:pt idx="11">
                  <c:v>19.5</c:v>
                </c:pt>
                <c:pt idx="12">
                  <c:v>10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625488"/>
        <c:axId val="270626048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625488"/>
        <c:axId val="270626048"/>
      </c:lineChart>
      <c:catAx>
        <c:axId val="2706254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0626048"/>
        <c:crosses val="autoZero"/>
        <c:auto val="1"/>
        <c:lblAlgn val="ctr"/>
        <c:lblOffset val="100"/>
        <c:noMultiLvlLbl val="0"/>
      </c:catAx>
      <c:valAx>
        <c:axId val="270626048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062548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نهایی'!$C$20:$U$20</c:f>
              <c:numCache>
                <c:formatCode>General</c:formatCode>
                <c:ptCount val="1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18.75</c:v>
                </c:pt>
                <c:pt idx="15">
                  <c:v>20</c:v>
                </c:pt>
                <c:pt idx="16">
                  <c:v>15.75</c:v>
                </c:pt>
                <c:pt idx="17">
                  <c:v>20</c:v>
                </c:pt>
                <c:pt idx="18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732656"/>
        <c:axId val="270733216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732656"/>
        <c:axId val="270733216"/>
      </c:lineChart>
      <c:catAx>
        <c:axId val="2707326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0733216"/>
        <c:crosses val="autoZero"/>
        <c:auto val="1"/>
        <c:lblAlgn val="ctr"/>
        <c:lblOffset val="100"/>
        <c:noMultiLvlLbl val="0"/>
      </c:catAx>
      <c:valAx>
        <c:axId val="270733216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073265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نهایی'!$C$3:$U$3</c:f>
              <c:numCache>
                <c:formatCode>General</c:formatCode>
                <c:ptCount val="19"/>
                <c:pt idx="0">
                  <c:v>19</c:v>
                </c:pt>
                <c:pt idx="1">
                  <c:v>18.75</c:v>
                </c:pt>
                <c:pt idx="2">
                  <c:v>15</c:v>
                </c:pt>
                <c:pt idx="3">
                  <c:v>16.5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7.75</c:v>
                </c:pt>
                <c:pt idx="8">
                  <c:v>13</c:v>
                </c:pt>
                <c:pt idx="9">
                  <c:v>20</c:v>
                </c:pt>
                <c:pt idx="10">
                  <c:v>12.5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19</c:v>
                </c:pt>
                <c:pt idx="18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986032"/>
        <c:axId val="250986592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986032"/>
        <c:axId val="250986592"/>
      </c:lineChart>
      <c:catAx>
        <c:axId val="25098603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0986592"/>
        <c:crosses val="autoZero"/>
        <c:auto val="1"/>
        <c:lblAlgn val="ctr"/>
        <c:lblOffset val="100"/>
        <c:noMultiLvlLbl val="0"/>
      </c:catAx>
      <c:valAx>
        <c:axId val="250986592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098603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نهایی'!$C$21:$U$21</c:f>
              <c:numCache>
                <c:formatCode>General</c:formatCode>
                <c:ptCount val="19"/>
                <c:pt idx="0">
                  <c:v>18.5</c:v>
                </c:pt>
                <c:pt idx="1">
                  <c:v>15.5</c:v>
                </c:pt>
                <c:pt idx="2">
                  <c:v>17</c:v>
                </c:pt>
                <c:pt idx="3">
                  <c:v>20</c:v>
                </c:pt>
                <c:pt idx="4">
                  <c:v>18</c:v>
                </c:pt>
                <c:pt idx="5">
                  <c:v>9</c:v>
                </c:pt>
                <c:pt idx="6">
                  <c:v>8</c:v>
                </c:pt>
                <c:pt idx="7">
                  <c:v>6</c:v>
                </c:pt>
                <c:pt idx="8">
                  <c:v>9.75</c:v>
                </c:pt>
                <c:pt idx="9">
                  <c:v>20</c:v>
                </c:pt>
                <c:pt idx="10">
                  <c:v>5.5</c:v>
                </c:pt>
                <c:pt idx="11">
                  <c:v>18.75</c:v>
                </c:pt>
                <c:pt idx="12">
                  <c:v>20</c:v>
                </c:pt>
                <c:pt idx="13">
                  <c:v>20</c:v>
                </c:pt>
                <c:pt idx="14">
                  <c:v>15.75</c:v>
                </c:pt>
                <c:pt idx="15">
                  <c:v>10</c:v>
                </c:pt>
                <c:pt idx="16">
                  <c:v>20</c:v>
                </c:pt>
                <c:pt idx="17">
                  <c:v>20</c:v>
                </c:pt>
                <c:pt idx="18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736016"/>
        <c:axId val="270736576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736016"/>
        <c:axId val="270736576"/>
      </c:lineChart>
      <c:catAx>
        <c:axId val="27073601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0736576"/>
        <c:crosses val="autoZero"/>
        <c:auto val="1"/>
        <c:lblAlgn val="ctr"/>
        <c:lblOffset val="100"/>
        <c:noMultiLvlLbl val="0"/>
      </c:catAx>
      <c:valAx>
        <c:axId val="270736576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073601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نهایی'!$C$22:$U$22</c:f>
              <c:numCache>
                <c:formatCode>General</c:formatCode>
                <c:ptCount val="19"/>
                <c:pt idx="0">
                  <c:v>19.5</c:v>
                </c:pt>
                <c:pt idx="1">
                  <c:v>19.75</c:v>
                </c:pt>
                <c:pt idx="2">
                  <c:v>19.5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17.5</c:v>
                </c:pt>
                <c:pt idx="7">
                  <c:v>13.5</c:v>
                </c:pt>
                <c:pt idx="8">
                  <c:v>13.75</c:v>
                </c:pt>
                <c:pt idx="9">
                  <c:v>20</c:v>
                </c:pt>
                <c:pt idx="10">
                  <c:v>18.75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432576"/>
        <c:axId val="270433136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432576"/>
        <c:axId val="270433136"/>
      </c:lineChart>
      <c:catAx>
        <c:axId val="27043257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0433136"/>
        <c:crosses val="autoZero"/>
        <c:auto val="1"/>
        <c:lblAlgn val="ctr"/>
        <c:lblOffset val="100"/>
        <c:noMultiLvlLbl val="0"/>
      </c:catAx>
      <c:valAx>
        <c:axId val="270433136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043257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نهایی'!$C$23:$U$23</c:f>
              <c:numCache>
                <c:formatCode>General</c:formatCode>
                <c:ptCount val="19"/>
                <c:pt idx="0">
                  <c:v>19.5</c:v>
                </c:pt>
                <c:pt idx="1">
                  <c:v>18.75</c:v>
                </c:pt>
                <c:pt idx="2">
                  <c:v>17.5</c:v>
                </c:pt>
                <c:pt idx="3">
                  <c:v>19.5</c:v>
                </c:pt>
                <c:pt idx="4">
                  <c:v>16</c:v>
                </c:pt>
                <c:pt idx="5">
                  <c:v>16</c:v>
                </c:pt>
                <c:pt idx="6">
                  <c:v>12</c:v>
                </c:pt>
                <c:pt idx="7">
                  <c:v>6.75</c:v>
                </c:pt>
                <c:pt idx="8">
                  <c:v>11</c:v>
                </c:pt>
                <c:pt idx="9">
                  <c:v>20</c:v>
                </c:pt>
                <c:pt idx="10">
                  <c:v>12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10</c:v>
                </c:pt>
                <c:pt idx="16">
                  <c:v>20</c:v>
                </c:pt>
                <c:pt idx="17">
                  <c:v>18</c:v>
                </c:pt>
                <c:pt idx="18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435936"/>
        <c:axId val="270436496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435936"/>
        <c:axId val="270436496"/>
      </c:lineChart>
      <c:catAx>
        <c:axId val="27043593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0436496"/>
        <c:crosses val="autoZero"/>
        <c:auto val="1"/>
        <c:lblAlgn val="ctr"/>
        <c:lblOffset val="100"/>
        <c:noMultiLvlLbl val="0"/>
      </c:catAx>
      <c:valAx>
        <c:axId val="270436496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04359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نهایی'!$C$24:$U$24</c:f>
              <c:numCache>
                <c:formatCode>General</c:formatCode>
                <c:ptCount val="19"/>
                <c:pt idx="0">
                  <c:v>18.75</c:v>
                </c:pt>
                <c:pt idx="1">
                  <c:v>19.5</c:v>
                </c:pt>
                <c:pt idx="2">
                  <c:v>20</c:v>
                </c:pt>
                <c:pt idx="3">
                  <c:v>19.5</c:v>
                </c:pt>
                <c:pt idx="4">
                  <c:v>19</c:v>
                </c:pt>
                <c:pt idx="5">
                  <c:v>15</c:v>
                </c:pt>
                <c:pt idx="6">
                  <c:v>17.5</c:v>
                </c:pt>
                <c:pt idx="7">
                  <c:v>14</c:v>
                </c:pt>
                <c:pt idx="8">
                  <c:v>12.5</c:v>
                </c:pt>
                <c:pt idx="9">
                  <c:v>20</c:v>
                </c:pt>
                <c:pt idx="10">
                  <c:v>14.5</c:v>
                </c:pt>
                <c:pt idx="11">
                  <c:v>19.5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16</c:v>
                </c:pt>
                <c:pt idx="1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439296"/>
        <c:axId val="270439856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439296"/>
        <c:axId val="270439856"/>
      </c:lineChart>
      <c:catAx>
        <c:axId val="27043929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0439856"/>
        <c:crosses val="autoZero"/>
        <c:auto val="1"/>
        <c:lblAlgn val="ctr"/>
        <c:lblOffset val="100"/>
        <c:noMultiLvlLbl val="0"/>
      </c:catAx>
      <c:valAx>
        <c:axId val="270439856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043929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نهایی'!$C$25:$U$25</c:f>
              <c:numCache>
                <c:formatCode>General</c:formatCode>
                <c:ptCount val="19"/>
                <c:pt idx="0">
                  <c:v>17</c:v>
                </c:pt>
                <c:pt idx="1">
                  <c:v>18.75</c:v>
                </c:pt>
                <c:pt idx="2">
                  <c:v>18.5</c:v>
                </c:pt>
                <c:pt idx="3">
                  <c:v>18.75</c:v>
                </c:pt>
                <c:pt idx="4">
                  <c:v>20</c:v>
                </c:pt>
                <c:pt idx="5">
                  <c:v>12.5</c:v>
                </c:pt>
                <c:pt idx="6">
                  <c:v>9</c:v>
                </c:pt>
                <c:pt idx="7">
                  <c:v>12.75</c:v>
                </c:pt>
                <c:pt idx="8">
                  <c:v>15.5</c:v>
                </c:pt>
                <c:pt idx="9">
                  <c:v>20</c:v>
                </c:pt>
                <c:pt idx="10">
                  <c:v>15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148544"/>
        <c:axId val="271149104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148544"/>
        <c:axId val="271149104"/>
      </c:lineChart>
      <c:catAx>
        <c:axId val="2711485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149104"/>
        <c:crosses val="autoZero"/>
        <c:auto val="1"/>
        <c:lblAlgn val="ctr"/>
        <c:lblOffset val="100"/>
        <c:noMultiLvlLbl val="0"/>
      </c:catAx>
      <c:valAx>
        <c:axId val="271149104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1485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نهایی'!$C$26:$U$26</c:f>
              <c:numCache>
                <c:formatCode>General</c:formatCode>
                <c:ptCount val="19"/>
                <c:pt idx="0">
                  <c:v>18.5</c:v>
                </c:pt>
                <c:pt idx="1">
                  <c:v>13.5</c:v>
                </c:pt>
                <c:pt idx="2">
                  <c:v>9.5</c:v>
                </c:pt>
                <c:pt idx="3">
                  <c:v>15.5</c:v>
                </c:pt>
                <c:pt idx="4">
                  <c:v>14</c:v>
                </c:pt>
                <c:pt idx="5">
                  <c:v>10</c:v>
                </c:pt>
                <c:pt idx="6">
                  <c:v>10</c:v>
                </c:pt>
                <c:pt idx="7">
                  <c:v>4</c:v>
                </c:pt>
                <c:pt idx="8">
                  <c:v>6.25</c:v>
                </c:pt>
                <c:pt idx="9">
                  <c:v>20</c:v>
                </c:pt>
                <c:pt idx="10">
                  <c:v>5.75</c:v>
                </c:pt>
                <c:pt idx="11">
                  <c:v>18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18.75</c:v>
                </c:pt>
                <c:pt idx="17">
                  <c:v>16</c:v>
                </c:pt>
                <c:pt idx="1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151904"/>
        <c:axId val="271152464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151904"/>
        <c:axId val="271152464"/>
      </c:lineChart>
      <c:catAx>
        <c:axId val="2711519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152464"/>
        <c:crosses val="autoZero"/>
        <c:auto val="1"/>
        <c:lblAlgn val="ctr"/>
        <c:lblOffset val="100"/>
        <c:noMultiLvlLbl val="0"/>
      </c:catAx>
      <c:valAx>
        <c:axId val="271152464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1519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نهایی'!$C$27:$U$27</c:f>
              <c:numCache>
                <c:formatCode>General</c:formatCode>
                <c:ptCount val="1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19.5</c:v>
                </c:pt>
                <c:pt idx="4">
                  <c:v>20</c:v>
                </c:pt>
                <c:pt idx="5">
                  <c:v>20</c:v>
                </c:pt>
                <c:pt idx="6">
                  <c:v>19.5</c:v>
                </c:pt>
                <c:pt idx="7">
                  <c:v>18</c:v>
                </c:pt>
                <c:pt idx="8">
                  <c:v>18.75</c:v>
                </c:pt>
                <c:pt idx="9">
                  <c:v>20</c:v>
                </c:pt>
                <c:pt idx="10">
                  <c:v>14.75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18.75</c:v>
                </c:pt>
                <c:pt idx="15">
                  <c:v>20</c:v>
                </c:pt>
                <c:pt idx="16">
                  <c:v>15.75</c:v>
                </c:pt>
                <c:pt idx="17">
                  <c:v>18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299008"/>
        <c:axId val="271299568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99008"/>
        <c:axId val="271299568"/>
      </c:lineChart>
      <c:catAx>
        <c:axId val="27129900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299568"/>
        <c:crosses val="autoZero"/>
        <c:auto val="1"/>
        <c:lblAlgn val="ctr"/>
        <c:lblOffset val="100"/>
        <c:noMultiLvlLbl val="0"/>
      </c:catAx>
      <c:valAx>
        <c:axId val="271299568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29900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نهایی'!$C$28:$U$28</c:f>
              <c:numCache>
                <c:formatCode>General</c:formatCode>
                <c:ptCount val="19"/>
                <c:pt idx="0">
                  <c:v>19.5</c:v>
                </c:pt>
                <c:pt idx="1">
                  <c:v>18.75</c:v>
                </c:pt>
                <c:pt idx="2">
                  <c:v>20</c:v>
                </c:pt>
                <c:pt idx="3">
                  <c:v>19.5</c:v>
                </c:pt>
                <c:pt idx="4">
                  <c:v>19</c:v>
                </c:pt>
                <c:pt idx="5">
                  <c:v>10</c:v>
                </c:pt>
                <c:pt idx="6">
                  <c:v>18</c:v>
                </c:pt>
                <c:pt idx="7">
                  <c:v>8.75</c:v>
                </c:pt>
                <c:pt idx="8">
                  <c:v>12.5</c:v>
                </c:pt>
                <c:pt idx="9">
                  <c:v>20</c:v>
                </c:pt>
                <c:pt idx="10">
                  <c:v>14.75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15.75</c:v>
                </c:pt>
                <c:pt idx="15">
                  <c:v>10</c:v>
                </c:pt>
                <c:pt idx="16">
                  <c:v>20</c:v>
                </c:pt>
                <c:pt idx="17">
                  <c:v>20</c:v>
                </c:pt>
                <c:pt idx="1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302368"/>
        <c:axId val="271302928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302368"/>
        <c:axId val="271302928"/>
      </c:lineChart>
      <c:catAx>
        <c:axId val="27130236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302928"/>
        <c:crosses val="autoZero"/>
        <c:auto val="1"/>
        <c:lblAlgn val="ctr"/>
        <c:lblOffset val="100"/>
        <c:noMultiLvlLbl val="0"/>
      </c:catAx>
      <c:valAx>
        <c:axId val="271302928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3023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نهایی'!$C$29:$U$29</c:f>
              <c:numCache>
                <c:formatCode>General</c:formatCode>
                <c:ptCount val="19"/>
                <c:pt idx="0">
                  <c:v>15.5</c:v>
                </c:pt>
                <c:pt idx="1">
                  <c:v>14</c:v>
                </c:pt>
                <c:pt idx="2">
                  <c:v>17.75</c:v>
                </c:pt>
                <c:pt idx="3">
                  <c:v>17</c:v>
                </c:pt>
                <c:pt idx="4">
                  <c:v>14</c:v>
                </c:pt>
                <c:pt idx="5">
                  <c:v>7.75</c:v>
                </c:pt>
                <c:pt idx="6">
                  <c:v>8.75</c:v>
                </c:pt>
                <c:pt idx="7">
                  <c:v>4</c:v>
                </c:pt>
                <c:pt idx="8">
                  <c:v>5</c:v>
                </c:pt>
                <c:pt idx="9">
                  <c:v>20</c:v>
                </c:pt>
                <c:pt idx="10">
                  <c:v>9.5</c:v>
                </c:pt>
                <c:pt idx="11">
                  <c:v>19.5</c:v>
                </c:pt>
                <c:pt idx="12">
                  <c:v>10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15.75</c:v>
                </c:pt>
                <c:pt idx="17">
                  <c:v>20</c:v>
                </c:pt>
                <c:pt idx="18">
                  <c:v>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013152"/>
        <c:axId val="271013712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013152"/>
        <c:axId val="271013712"/>
      </c:lineChart>
      <c:catAx>
        <c:axId val="27101315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013712"/>
        <c:crosses val="autoZero"/>
        <c:auto val="1"/>
        <c:lblAlgn val="ctr"/>
        <c:lblOffset val="100"/>
        <c:noMultiLvlLbl val="0"/>
      </c:catAx>
      <c:valAx>
        <c:axId val="271013712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0131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نهایی'!$C$30:$U$30</c:f>
              <c:numCache>
                <c:formatCode>General</c:formatCode>
                <c:ptCount val="19"/>
                <c:pt idx="0">
                  <c:v>19</c:v>
                </c:pt>
                <c:pt idx="1">
                  <c:v>4</c:v>
                </c:pt>
                <c:pt idx="2">
                  <c:v>11.5</c:v>
                </c:pt>
                <c:pt idx="3">
                  <c:v>16</c:v>
                </c:pt>
                <c:pt idx="4">
                  <c:v>10</c:v>
                </c:pt>
                <c:pt idx="5">
                  <c:v>10.5</c:v>
                </c:pt>
                <c:pt idx="6">
                  <c:v>2.5</c:v>
                </c:pt>
                <c:pt idx="7">
                  <c:v>11</c:v>
                </c:pt>
                <c:pt idx="8">
                  <c:v>5</c:v>
                </c:pt>
                <c:pt idx="9">
                  <c:v>19.75</c:v>
                </c:pt>
                <c:pt idx="10">
                  <c:v>6.75</c:v>
                </c:pt>
                <c:pt idx="11">
                  <c:v>10</c:v>
                </c:pt>
                <c:pt idx="12">
                  <c:v>10</c:v>
                </c:pt>
                <c:pt idx="13">
                  <c:v>20</c:v>
                </c:pt>
                <c:pt idx="14">
                  <c:v>20</c:v>
                </c:pt>
                <c:pt idx="15">
                  <c:v>10</c:v>
                </c:pt>
                <c:pt idx="16">
                  <c:v>20</c:v>
                </c:pt>
                <c:pt idx="17">
                  <c:v>13</c:v>
                </c:pt>
                <c:pt idx="18">
                  <c:v>11.5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016512"/>
        <c:axId val="271017072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016512"/>
        <c:axId val="271017072"/>
      </c:lineChart>
      <c:catAx>
        <c:axId val="27101651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017072"/>
        <c:crosses val="autoZero"/>
        <c:auto val="1"/>
        <c:lblAlgn val="ctr"/>
        <c:lblOffset val="100"/>
        <c:noMultiLvlLbl val="0"/>
      </c:catAx>
      <c:valAx>
        <c:axId val="271017072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0165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نهایی'!$C$4:$U$4</c:f>
              <c:numCache>
                <c:formatCode>General</c:formatCode>
                <c:ptCount val="19"/>
                <c:pt idx="0">
                  <c:v>10</c:v>
                </c:pt>
                <c:pt idx="1">
                  <c:v>12.75</c:v>
                </c:pt>
                <c:pt idx="2">
                  <c:v>6</c:v>
                </c:pt>
                <c:pt idx="3">
                  <c:v>14.75</c:v>
                </c:pt>
                <c:pt idx="4">
                  <c:v>4.75</c:v>
                </c:pt>
                <c:pt idx="5">
                  <c:v>7</c:v>
                </c:pt>
                <c:pt idx="6">
                  <c:v>3</c:v>
                </c:pt>
                <c:pt idx="7">
                  <c:v>10</c:v>
                </c:pt>
                <c:pt idx="8">
                  <c:v>7.75</c:v>
                </c:pt>
                <c:pt idx="9">
                  <c:v>20</c:v>
                </c:pt>
                <c:pt idx="10">
                  <c:v>15.5</c:v>
                </c:pt>
                <c:pt idx="11">
                  <c:v>12</c:v>
                </c:pt>
                <c:pt idx="12">
                  <c:v>10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19040"/>
        <c:axId val="65819600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19040"/>
        <c:axId val="65819600"/>
      </c:lineChart>
      <c:catAx>
        <c:axId val="6581904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65819600"/>
        <c:crosses val="autoZero"/>
        <c:auto val="1"/>
        <c:lblAlgn val="ctr"/>
        <c:lblOffset val="100"/>
        <c:noMultiLvlLbl val="0"/>
      </c:catAx>
      <c:valAx>
        <c:axId val="65819600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6581904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نهایی'!$C$31:$U$31</c:f>
              <c:numCache>
                <c:formatCode>General</c:formatCode>
                <c:ptCount val="19"/>
                <c:pt idx="0">
                  <c:v>20</c:v>
                </c:pt>
                <c:pt idx="1">
                  <c:v>18.75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6.75</c:v>
                </c:pt>
                <c:pt idx="7">
                  <c:v>15.5</c:v>
                </c:pt>
                <c:pt idx="8">
                  <c:v>15.5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019872"/>
        <c:axId val="271020432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019872"/>
        <c:axId val="271020432"/>
      </c:lineChart>
      <c:catAx>
        <c:axId val="27101987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020432"/>
        <c:crosses val="autoZero"/>
        <c:auto val="1"/>
        <c:lblAlgn val="ctr"/>
        <c:lblOffset val="100"/>
        <c:noMultiLvlLbl val="0"/>
      </c:catAx>
      <c:valAx>
        <c:axId val="271020432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0198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نهایی'!$C$32:$U$32</c:f>
              <c:numCache>
                <c:formatCode>General</c:formatCode>
                <c:ptCount val="19"/>
                <c:pt idx="0">
                  <c:v>15</c:v>
                </c:pt>
                <c:pt idx="1">
                  <c:v>11.75</c:v>
                </c:pt>
                <c:pt idx="2">
                  <c:v>15.75</c:v>
                </c:pt>
                <c:pt idx="3">
                  <c:v>19.5</c:v>
                </c:pt>
                <c:pt idx="4">
                  <c:v>18</c:v>
                </c:pt>
                <c:pt idx="5">
                  <c:v>9</c:v>
                </c:pt>
                <c:pt idx="6">
                  <c:v>7.5</c:v>
                </c:pt>
                <c:pt idx="7">
                  <c:v>4.75</c:v>
                </c:pt>
                <c:pt idx="8">
                  <c:v>7.5</c:v>
                </c:pt>
                <c:pt idx="9">
                  <c:v>20</c:v>
                </c:pt>
                <c:pt idx="10">
                  <c:v>9.5</c:v>
                </c:pt>
                <c:pt idx="11">
                  <c:v>18.75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533536"/>
        <c:axId val="271534096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33536"/>
        <c:axId val="271534096"/>
      </c:lineChart>
      <c:catAx>
        <c:axId val="27153353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534096"/>
        <c:crosses val="autoZero"/>
        <c:auto val="1"/>
        <c:lblAlgn val="ctr"/>
        <c:lblOffset val="100"/>
        <c:noMultiLvlLbl val="0"/>
      </c:catAx>
      <c:valAx>
        <c:axId val="271534096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5335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نهایی'!$C$33:$U$33</c:f>
              <c:numCache>
                <c:formatCode>General</c:formatCode>
                <c:ptCount val="19"/>
                <c:pt idx="0">
                  <c:v>16.75</c:v>
                </c:pt>
                <c:pt idx="1">
                  <c:v>11.75</c:v>
                </c:pt>
                <c:pt idx="2">
                  <c:v>15.5</c:v>
                </c:pt>
                <c:pt idx="3">
                  <c:v>14.5</c:v>
                </c:pt>
                <c:pt idx="4">
                  <c:v>10</c:v>
                </c:pt>
                <c:pt idx="5">
                  <c:v>10.75</c:v>
                </c:pt>
                <c:pt idx="6">
                  <c:v>15.5</c:v>
                </c:pt>
                <c:pt idx="7">
                  <c:v>7.5</c:v>
                </c:pt>
                <c:pt idx="8">
                  <c:v>10</c:v>
                </c:pt>
                <c:pt idx="9">
                  <c:v>20</c:v>
                </c:pt>
                <c:pt idx="10">
                  <c:v>9</c:v>
                </c:pt>
                <c:pt idx="11">
                  <c:v>17.75</c:v>
                </c:pt>
                <c:pt idx="12">
                  <c:v>10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536896"/>
        <c:axId val="271537456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36896"/>
        <c:axId val="271537456"/>
      </c:lineChart>
      <c:catAx>
        <c:axId val="27153689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537456"/>
        <c:crosses val="autoZero"/>
        <c:auto val="1"/>
        <c:lblAlgn val="ctr"/>
        <c:lblOffset val="100"/>
        <c:noMultiLvlLbl val="0"/>
      </c:catAx>
      <c:valAx>
        <c:axId val="271537456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53689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نهایی'!$C$34:$U$34</c:f>
              <c:numCache>
                <c:formatCode>General</c:formatCode>
                <c:ptCount val="19"/>
                <c:pt idx="0">
                  <c:v>15</c:v>
                </c:pt>
                <c:pt idx="1">
                  <c:v>14</c:v>
                </c:pt>
                <c:pt idx="2">
                  <c:v>11.5</c:v>
                </c:pt>
                <c:pt idx="3">
                  <c:v>18</c:v>
                </c:pt>
                <c:pt idx="4">
                  <c:v>10</c:v>
                </c:pt>
                <c:pt idx="5">
                  <c:v>9</c:v>
                </c:pt>
                <c:pt idx="6">
                  <c:v>7.5</c:v>
                </c:pt>
                <c:pt idx="7">
                  <c:v>2.5</c:v>
                </c:pt>
                <c:pt idx="8">
                  <c:v>8.75</c:v>
                </c:pt>
                <c:pt idx="9">
                  <c:v>20</c:v>
                </c:pt>
                <c:pt idx="10">
                  <c:v>8</c:v>
                </c:pt>
                <c:pt idx="11">
                  <c:v>17.75</c:v>
                </c:pt>
                <c:pt idx="12">
                  <c:v>18</c:v>
                </c:pt>
                <c:pt idx="13">
                  <c:v>20</c:v>
                </c:pt>
                <c:pt idx="14">
                  <c:v>18.75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540256"/>
        <c:axId val="271540816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40256"/>
        <c:axId val="271540816"/>
      </c:lineChart>
      <c:catAx>
        <c:axId val="2715402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540816"/>
        <c:crosses val="autoZero"/>
        <c:auto val="1"/>
        <c:lblAlgn val="ctr"/>
        <c:lblOffset val="100"/>
        <c:noMultiLvlLbl val="0"/>
      </c:catAx>
      <c:valAx>
        <c:axId val="271540816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54025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نهایی'!$C$35:$U$35</c:f>
              <c:numCache>
                <c:formatCode>General</c:formatCode>
                <c:ptCount val="19"/>
                <c:pt idx="0">
                  <c:v>16.5</c:v>
                </c:pt>
                <c:pt idx="1">
                  <c:v>10.75</c:v>
                </c:pt>
                <c:pt idx="2">
                  <c:v>5</c:v>
                </c:pt>
                <c:pt idx="3">
                  <c:v>14.5</c:v>
                </c:pt>
                <c:pt idx="4">
                  <c:v>5</c:v>
                </c:pt>
                <c:pt idx="5">
                  <c:v>7.75</c:v>
                </c:pt>
                <c:pt idx="6">
                  <c:v>7</c:v>
                </c:pt>
                <c:pt idx="7">
                  <c:v>1</c:v>
                </c:pt>
                <c:pt idx="8">
                  <c:v>7</c:v>
                </c:pt>
                <c:pt idx="9">
                  <c:v>20</c:v>
                </c:pt>
                <c:pt idx="10">
                  <c:v>12.75</c:v>
                </c:pt>
                <c:pt idx="11">
                  <c:v>17.5</c:v>
                </c:pt>
                <c:pt idx="12">
                  <c:v>10</c:v>
                </c:pt>
                <c:pt idx="13">
                  <c:v>20</c:v>
                </c:pt>
                <c:pt idx="14">
                  <c:v>15.75</c:v>
                </c:pt>
                <c:pt idx="15">
                  <c:v>10</c:v>
                </c:pt>
                <c:pt idx="16">
                  <c:v>18.75</c:v>
                </c:pt>
                <c:pt idx="17">
                  <c:v>18</c:v>
                </c:pt>
                <c:pt idx="18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543616"/>
        <c:axId val="271544176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43616"/>
        <c:axId val="271544176"/>
      </c:lineChart>
      <c:catAx>
        <c:axId val="27154361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544176"/>
        <c:crosses val="autoZero"/>
        <c:auto val="1"/>
        <c:lblAlgn val="ctr"/>
        <c:lblOffset val="100"/>
        <c:noMultiLvlLbl val="0"/>
      </c:catAx>
      <c:valAx>
        <c:axId val="271544176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54361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نهایی'!$C$36:$U$36</c:f>
              <c:numCache>
                <c:formatCode>General</c:formatCode>
                <c:ptCount val="19"/>
                <c:pt idx="0">
                  <c:v>16.75</c:v>
                </c:pt>
                <c:pt idx="1">
                  <c:v>13.75</c:v>
                </c:pt>
                <c:pt idx="2">
                  <c:v>16.75</c:v>
                </c:pt>
                <c:pt idx="3">
                  <c:v>18.75</c:v>
                </c:pt>
                <c:pt idx="4">
                  <c:v>15</c:v>
                </c:pt>
                <c:pt idx="5">
                  <c:v>8.5</c:v>
                </c:pt>
                <c:pt idx="6">
                  <c:v>11.5</c:v>
                </c:pt>
                <c:pt idx="7">
                  <c:v>3.5</c:v>
                </c:pt>
                <c:pt idx="8">
                  <c:v>7.75</c:v>
                </c:pt>
                <c:pt idx="9">
                  <c:v>20</c:v>
                </c:pt>
                <c:pt idx="10">
                  <c:v>12.5</c:v>
                </c:pt>
                <c:pt idx="11">
                  <c:v>18.75</c:v>
                </c:pt>
                <c:pt idx="12">
                  <c:v>16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15.75</c:v>
                </c:pt>
                <c:pt idx="17">
                  <c:v>16</c:v>
                </c:pt>
                <c:pt idx="18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546976"/>
        <c:axId val="271921568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46976"/>
        <c:axId val="271921568"/>
      </c:lineChart>
      <c:catAx>
        <c:axId val="27154697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921568"/>
        <c:crosses val="autoZero"/>
        <c:auto val="1"/>
        <c:lblAlgn val="ctr"/>
        <c:lblOffset val="100"/>
        <c:noMultiLvlLbl val="0"/>
      </c:catAx>
      <c:valAx>
        <c:axId val="271921568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54697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نهایی'!$C$37:$U$37</c:f>
              <c:numCache>
                <c:formatCode>General</c:formatCode>
                <c:ptCount val="19"/>
                <c:pt idx="0">
                  <c:v>18</c:v>
                </c:pt>
                <c:pt idx="1">
                  <c:v>16.5</c:v>
                </c:pt>
                <c:pt idx="2">
                  <c:v>14.5</c:v>
                </c:pt>
                <c:pt idx="3">
                  <c:v>19.75</c:v>
                </c:pt>
                <c:pt idx="4">
                  <c:v>15</c:v>
                </c:pt>
                <c:pt idx="5">
                  <c:v>15</c:v>
                </c:pt>
                <c:pt idx="6">
                  <c:v>15.75</c:v>
                </c:pt>
                <c:pt idx="7">
                  <c:v>2.75</c:v>
                </c:pt>
                <c:pt idx="8">
                  <c:v>10.75</c:v>
                </c:pt>
                <c:pt idx="9">
                  <c:v>20</c:v>
                </c:pt>
                <c:pt idx="10">
                  <c:v>8</c:v>
                </c:pt>
                <c:pt idx="11">
                  <c:v>18.5</c:v>
                </c:pt>
                <c:pt idx="12">
                  <c:v>10</c:v>
                </c:pt>
                <c:pt idx="13">
                  <c:v>20</c:v>
                </c:pt>
                <c:pt idx="14">
                  <c:v>20</c:v>
                </c:pt>
                <c:pt idx="15">
                  <c:v>10</c:v>
                </c:pt>
                <c:pt idx="16">
                  <c:v>20</c:v>
                </c:pt>
                <c:pt idx="17">
                  <c:v>20</c:v>
                </c:pt>
                <c:pt idx="18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924368"/>
        <c:axId val="271924928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924368"/>
        <c:axId val="271924928"/>
      </c:lineChart>
      <c:catAx>
        <c:axId val="27192436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924928"/>
        <c:crosses val="autoZero"/>
        <c:auto val="1"/>
        <c:lblAlgn val="ctr"/>
        <c:lblOffset val="100"/>
        <c:noMultiLvlLbl val="0"/>
      </c:catAx>
      <c:valAx>
        <c:axId val="271924928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9243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نهایی'!$C$38:$U$38</c:f>
              <c:numCache>
                <c:formatCode>General</c:formatCode>
                <c:ptCount val="19"/>
                <c:pt idx="0">
                  <c:v>15</c:v>
                </c:pt>
                <c:pt idx="1">
                  <c:v>18.75</c:v>
                </c:pt>
                <c:pt idx="2">
                  <c:v>15.5</c:v>
                </c:pt>
                <c:pt idx="3">
                  <c:v>20</c:v>
                </c:pt>
                <c:pt idx="4">
                  <c:v>15.5</c:v>
                </c:pt>
                <c:pt idx="5">
                  <c:v>7.5</c:v>
                </c:pt>
                <c:pt idx="6">
                  <c:v>15.5</c:v>
                </c:pt>
                <c:pt idx="7">
                  <c:v>15.5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9.5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16</c:v>
                </c:pt>
                <c:pt idx="18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927728"/>
        <c:axId val="271928288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927728"/>
        <c:axId val="271928288"/>
      </c:lineChart>
      <c:catAx>
        <c:axId val="2719277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928288"/>
        <c:crosses val="autoZero"/>
        <c:auto val="1"/>
        <c:lblAlgn val="ctr"/>
        <c:lblOffset val="100"/>
        <c:noMultiLvlLbl val="0"/>
      </c:catAx>
      <c:valAx>
        <c:axId val="271928288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9277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نهایی'!$C$39:$U$39</c:f>
              <c:numCache>
                <c:formatCode>General</c:formatCode>
                <c:ptCount val="19"/>
                <c:pt idx="0">
                  <c:v>16</c:v>
                </c:pt>
                <c:pt idx="1">
                  <c:v>18.5</c:v>
                </c:pt>
                <c:pt idx="2">
                  <c:v>4.75</c:v>
                </c:pt>
                <c:pt idx="3">
                  <c:v>18.75</c:v>
                </c:pt>
                <c:pt idx="4">
                  <c:v>7.5</c:v>
                </c:pt>
                <c:pt idx="5">
                  <c:v>15.5</c:v>
                </c:pt>
                <c:pt idx="6">
                  <c:v>7.5</c:v>
                </c:pt>
                <c:pt idx="7">
                  <c:v>7.5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9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18</c:v>
                </c:pt>
                <c:pt idx="18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931088"/>
        <c:axId val="271931648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931088"/>
        <c:axId val="271931648"/>
      </c:lineChart>
      <c:catAx>
        <c:axId val="2719310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931648"/>
        <c:crosses val="autoZero"/>
        <c:auto val="1"/>
        <c:lblAlgn val="ctr"/>
        <c:lblOffset val="100"/>
        <c:noMultiLvlLbl val="0"/>
      </c:catAx>
      <c:valAx>
        <c:axId val="271931648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93108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نهایی'!$C$40:$U$40</c:f>
              <c:numCache>
                <c:formatCode>General</c:formatCode>
                <c:ptCount val="19"/>
                <c:pt idx="0">
                  <c:v>10</c:v>
                </c:pt>
                <c:pt idx="1">
                  <c:v>9.5</c:v>
                </c:pt>
                <c:pt idx="2">
                  <c:v>7.5</c:v>
                </c:pt>
                <c:pt idx="3">
                  <c:v>17.75</c:v>
                </c:pt>
                <c:pt idx="4">
                  <c:v>10</c:v>
                </c:pt>
                <c:pt idx="5">
                  <c:v>7.5</c:v>
                </c:pt>
                <c:pt idx="6">
                  <c:v>10</c:v>
                </c:pt>
                <c:pt idx="7">
                  <c:v>10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8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934448"/>
        <c:axId val="271935008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934448"/>
        <c:axId val="271935008"/>
      </c:lineChart>
      <c:catAx>
        <c:axId val="27193444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935008"/>
        <c:crosses val="autoZero"/>
        <c:auto val="1"/>
        <c:lblAlgn val="ctr"/>
        <c:lblOffset val="100"/>
        <c:noMultiLvlLbl val="0"/>
      </c:catAx>
      <c:valAx>
        <c:axId val="271935008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193444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نهایی'!$C$5:$U$5</c:f>
              <c:numCache>
                <c:formatCode>General</c:formatCode>
                <c:ptCount val="19"/>
                <c:pt idx="0">
                  <c:v>16.5</c:v>
                </c:pt>
                <c:pt idx="1">
                  <c:v>14</c:v>
                </c:pt>
                <c:pt idx="2">
                  <c:v>16</c:v>
                </c:pt>
                <c:pt idx="3">
                  <c:v>18.5</c:v>
                </c:pt>
                <c:pt idx="4">
                  <c:v>18</c:v>
                </c:pt>
                <c:pt idx="5">
                  <c:v>9.75</c:v>
                </c:pt>
                <c:pt idx="6">
                  <c:v>9.5</c:v>
                </c:pt>
                <c:pt idx="7">
                  <c:v>3.5</c:v>
                </c:pt>
                <c:pt idx="8">
                  <c:v>9.75</c:v>
                </c:pt>
                <c:pt idx="9">
                  <c:v>20</c:v>
                </c:pt>
                <c:pt idx="10">
                  <c:v>12.5</c:v>
                </c:pt>
                <c:pt idx="11">
                  <c:v>20</c:v>
                </c:pt>
                <c:pt idx="12">
                  <c:v>10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22400"/>
        <c:axId val="65822960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22400"/>
        <c:axId val="65822960"/>
      </c:lineChart>
      <c:catAx>
        <c:axId val="6582240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65822960"/>
        <c:crosses val="autoZero"/>
        <c:auto val="1"/>
        <c:lblAlgn val="ctr"/>
        <c:lblOffset val="100"/>
        <c:noMultiLvlLbl val="0"/>
      </c:catAx>
      <c:valAx>
        <c:axId val="65822960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658224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نهایی'!$C$41:$U$41</c:f>
              <c:numCache>
                <c:formatCode>General</c:formatCode>
                <c:ptCount val="19"/>
                <c:pt idx="0">
                  <c:v>20</c:v>
                </c:pt>
                <c:pt idx="1">
                  <c:v>9</c:v>
                </c:pt>
                <c:pt idx="2">
                  <c:v>2.5</c:v>
                </c:pt>
                <c:pt idx="3">
                  <c:v>17.75</c:v>
                </c:pt>
                <c:pt idx="4">
                  <c:v>8.75</c:v>
                </c:pt>
                <c:pt idx="5">
                  <c:v>7</c:v>
                </c:pt>
                <c:pt idx="6">
                  <c:v>8.75</c:v>
                </c:pt>
                <c:pt idx="7">
                  <c:v>8.75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12.75</c:v>
                </c:pt>
                <c:pt idx="12">
                  <c:v>20</c:v>
                </c:pt>
                <c:pt idx="13">
                  <c:v>20</c:v>
                </c:pt>
                <c:pt idx="14">
                  <c:v>18.75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261568"/>
        <c:axId val="272262128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61568"/>
        <c:axId val="272262128"/>
      </c:lineChart>
      <c:catAx>
        <c:axId val="27226156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2262128"/>
        <c:crosses val="autoZero"/>
        <c:auto val="1"/>
        <c:lblAlgn val="ctr"/>
        <c:lblOffset val="100"/>
        <c:noMultiLvlLbl val="0"/>
      </c:catAx>
      <c:valAx>
        <c:axId val="272262128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22615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نهایی'!$C$42:$U$42</c:f>
              <c:numCache>
                <c:formatCode>General</c:formatCode>
                <c:ptCount val="19"/>
                <c:pt idx="0">
                  <c:v>20</c:v>
                </c:pt>
                <c:pt idx="1">
                  <c:v>8</c:v>
                </c:pt>
                <c:pt idx="2">
                  <c:v>1</c:v>
                </c:pt>
                <c:pt idx="3">
                  <c:v>17.5</c:v>
                </c:pt>
                <c:pt idx="4">
                  <c:v>7</c:v>
                </c:pt>
                <c:pt idx="5">
                  <c:v>11.5</c:v>
                </c:pt>
                <c:pt idx="6">
                  <c:v>7</c:v>
                </c:pt>
                <c:pt idx="7">
                  <c:v>7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12.5</c:v>
                </c:pt>
                <c:pt idx="12">
                  <c:v>10</c:v>
                </c:pt>
                <c:pt idx="13">
                  <c:v>10</c:v>
                </c:pt>
                <c:pt idx="14">
                  <c:v>15.75</c:v>
                </c:pt>
                <c:pt idx="15">
                  <c:v>10</c:v>
                </c:pt>
                <c:pt idx="16">
                  <c:v>10</c:v>
                </c:pt>
                <c:pt idx="17">
                  <c:v>18</c:v>
                </c:pt>
                <c:pt idx="1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264928"/>
        <c:axId val="272265488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64928"/>
        <c:axId val="272265488"/>
      </c:lineChart>
      <c:catAx>
        <c:axId val="2722649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2265488"/>
        <c:crosses val="autoZero"/>
        <c:auto val="1"/>
        <c:lblAlgn val="ctr"/>
        <c:lblOffset val="100"/>
        <c:noMultiLvlLbl val="0"/>
      </c:catAx>
      <c:valAx>
        <c:axId val="272265488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22649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نهایی'!$C$43:$U$43</c:f>
              <c:numCache>
                <c:formatCode>General</c:formatCode>
                <c:ptCount val="19"/>
                <c:pt idx="0">
                  <c:v>10</c:v>
                </c:pt>
                <c:pt idx="1">
                  <c:v>12.75</c:v>
                </c:pt>
                <c:pt idx="2">
                  <c:v>3.5</c:v>
                </c:pt>
                <c:pt idx="3">
                  <c:v>18.75</c:v>
                </c:pt>
                <c:pt idx="4">
                  <c:v>7.75</c:v>
                </c:pt>
                <c:pt idx="5">
                  <c:v>15.75</c:v>
                </c:pt>
                <c:pt idx="6">
                  <c:v>7.75</c:v>
                </c:pt>
                <c:pt idx="7">
                  <c:v>7.75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16</c:v>
                </c:pt>
                <c:pt idx="18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268288"/>
        <c:axId val="272268848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68288"/>
        <c:axId val="272268848"/>
      </c:lineChart>
      <c:catAx>
        <c:axId val="2722682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2268848"/>
        <c:crosses val="autoZero"/>
        <c:auto val="1"/>
        <c:lblAlgn val="ctr"/>
        <c:lblOffset val="100"/>
        <c:noMultiLvlLbl val="0"/>
      </c:catAx>
      <c:valAx>
        <c:axId val="272268848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226828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نهایی'!$C$44:$U$44</c:f>
              <c:numCache>
                <c:formatCode>General</c:formatCode>
                <c:ptCount val="19"/>
                <c:pt idx="0">
                  <c:v>18</c:v>
                </c:pt>
                <c:pt idx="1">
                  <c:v>12.5</c:v>
                </c:pt>
                <c:pt idx="2">
                  <c:v>2.75</c:v>
                </c:pt>
                <c:pt idx="3">
                  <c:v>18.5</c:v>
                </c:pt>
                <c:pt idx="4">
                  <c:v>10.75</c:v>
                </c:pt>
                <c:pt idx="5">
                  <c:v>9.75</c:v>
                </c:pt>
                <c:pt idx="6">
                  <c:v>10.75</c:v>
                </c:pt>
                <c:pt idx="7">
                  <c:v>10.75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18.75</c:v>
                </c:pt>
                <c:pt idx="15">
                  <c:v>20</c:v>
                </c:pt>
                <c:pt idx="16">
                  <c:v>10</c:v>
                </c:pt>
                <c:pt idx="17">
                  <c:v>20</c:v>
                </c:pt>
                <c:pt idx="18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451184"/>
        <c:axId val="272451744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451184"/>
        <c:axId val="272451744"/>
      </c:lineChart>
      <c:catAx>
        <c:axId val="27245118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2451744"/>
        <c:crosses val="autoZero"/>
        <c:auto val="1"/>
        <c:lblAlgn val="ctr"/>
        <c:lblOffset val="100"/>
        <c:noMultiLvlLbl val="0"/>
      </c:catAx>
      <c:valAx>
        <c:axId val="272451744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245118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'ورود اطلاعات'!$A$20:$I$20</c:f>
          <c:strCache>
            <c:ptCount val="9"/>
            <c:pt idx="0">
              <c:v>وضعیت کلاس 102 رشته انسانی در  نوبت اول سال تحصیلی 1402-1403 دبیرستان دانش پسند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rgbClr val="FF0000"/>
              </a:solidFill>
              <a:latin typeface="+mj-lt"/>
              <a:ea typeface="+mj-ea"/>
              <a:cs typeface="B Yekan" panose="00000400000000000000" pitchFamily="2" charset="-78"/>
            </a:defRPr>
          </a:pPr>
          <a:endParaRPr lang="fa-IR"/>
        </a:p>
      </c:txPr>
    </c:title>
    <c:autoTitleDeleted val="0"/>
    <c:plotArea>
      <c:layout>
        <c:manualLayout>
          <c:layoutTarget val="inner"/>
          <c:xMode val="edge"/>
          <c:yMode val="edge"/>
          <c:x val="1.4992592242809162E-2"/>
          <c:y val="0.16369124911686928"/>
          <c:w val="0.97001481551438162"/>
          <c:h val="0.730752267229241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B Yekan" panose="00000400000000000000" pitchFamily="2" charset="-78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272453424"/>
        <c:axId val="272453984"/>
      </c:barChart>
      <c:catAx>
        <c:axId val="27245342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rgbClr val="FF0000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2453984"/>
        <c:crosses val="autoZero"/>
        <c:auto val="1"/>
        <c:lblAlgn val="ctr"/>
        <c:lblOffset val="100"/>
        <c:noMultiLvlLbl val="0"/>
      </c:catAx>
      <c:valAx>
        <c:axId val="272453984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27245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'ورود اطلاعات'!$A$21:$I$21</c:f>
          <c:strCache>
            <c:ptCount val="9"/>
            <c:pt idx="0">
              <c:v>مقایسه وضعیت درسی دانش آموزان کلاس 102 رشته انسانی دبیرستان دانش پسند سال تحصیلی 1402-1403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rgbClr val="FF0000"/>
              </a:solidFill>
              <a:latin typeface="+mj-lt"/>
              <a:ea typeface="+mj-ea"/>
              <a:cs typeface="B Yekan" panose="00000400000000000000" pitchFamily="2" charset="-78"/>
            </a:defRPr>
          </a:pPr>
          <a:endParaRPr lang="fa-IR"/>
        </a:p>
      </c:txPr>
    </c:title>
    <c:autoTitleDeleted val="0"/>
    <c:plotArea>
      <c:layout>
        <c:manualLayout>
          <c:layoutTarget val="inner"/>
          <c:xMode val="edge"/>
          <c:yMode val="edge"/>
          <c:x val="1.9081481036302573E-2"/>
          <c:y val="0.13643538291940971"/>
          <c:w val="0.93203021914190209"/>
          <c:h val="0.6836050361736590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'لیست کنترل نمرات نهایی'!$B$2:$B$44</c:f>
              <c:strCache>
                <c:ptCount val="43"/>
                <c:pt idx="0">
                  <c:v>ابوطالبی</c:v>
                </c:pt>
                <c:pt idx="1">
                  <c:v>احمدی خواه</c:v>
                </c:pt>
                <c:pt idx="2">
                  <c:v>اسلامی</c:v>
                </c:pt>
                <c:pt idx="3">
                  <c:v>اشرفی</c:v>
                </c:pt>
                <c:pt idx="4">
                  <c:v>افشار</c:v>
                </c:pt>
                <c:pt idx="5">
                  <c:v>اقرلو</c:v>
                </c:pt>
                <c:pt idx="6">
                  <c:v>آقانصیری</c:v>
                </c:pt>
                <c:pt idx="7">
                  <c:v>بیات</c:v>
                </c:pt>
                <c:pt idx="8">
                  <c:v>تهوری</c:v>
                </c:pt>
                <c:pt idx="9">
                  <c:v>حاج عظیمی</c:v>
                </c:pt>
                <c:pt idx="10">
                  <c:v>خسروآبادی</c:v>
                </c:pt>
                <c:pt idx="11">
                  <c:v>ربیعی مهر</c:v>
                </c:pt>
                <c:pt idx="12">
                  <c:v>رحیمی فراهانی</c:v>
                </c:pt>
                <c:pt idx="13">
                  <c:v>رسولی پرتو</c:v>
                </c:pt>
                <c:pt idx="14">
                  <c:v>رضائی</c:v>
                </c:pt>
                <c:pt idx="15">
                  <c:v>شمعی</c:v>
                </c:pt>
                <c:pt idx="16">
                  <c:v>صالحی</c:v>
                </c:pt>
                <c:pt idx="17">
                  <c:v>صبورا</c:v>
                </c:pt>
                <c:pt idx="18">
                  <c:v>عبدالمحمدی</c:v>
                </c:pt>
                <c:pt idx="19">
                  <c:v>عسكری</c:v>
                </c:pt>
                <c:pt idx="20">
                  <c:v>علی احمدی</c:v>
                </c:pt>
                <c:pt idx="21">
                  <c:v>علی آبادی</c:v>
                </c:pt>
                <c:pt idx="22">
                  <c:v>فاطمی پورجزین</c:v>
                </c:pt>
                <c:pt idx="23">
                  <c:v>قاسمی سپرو</c:v>
                </c:pt>
                <c:pt idx="24">
                  <c:v>كبیری بهشت خواه</c:v>
                </c:pt>
                <c:pt idx="25">
                  <c:v>كرمی</c:v>
                </c:pt>
                <c:pt idx="26">
                  <c:v>كریمی</c:v>
                </c:pt>
                <c:pt idx="27">
                  <c:v>كلاته ملائی</c:v>
                </c:pt>
                <c:pt idx="28">
                  <c:v>مختاری مقدم</c:v>
                </c:pt>
                <c:pt idx="29">
                  <c:v>مرتضوی</c:v>
                </c:pt>
                <c:pt idx="30">
                  <c:v>نجاری ارانی</c:v>
                </c:pt>
                <c:pt idx="31">
                  <c:v>نظری</c:v>
                </c:pt>
                <c:pt idx="32">
                  <c:v>نگهدار</c:v>
                </c:pt>
                <c:pt idx="33">
                  <c:v>هزاوه</c:v>
                </c:pt>
                <c:pt idx="34">
                  <c:v>یوسف زاده </c:v>
                </c:pt>
                <c:pt idx="35">
                  <c:v>یوسفی</c:v>
                </c:pt>
                <c:pt idx="36">
                  <c:v>ابوطالبی</c:v>
                </c:pt>
                <c:pt idx="37">
                  <c:v>احمدی خواه</c:v>
                </c:pt>
                <c:pt idx="38">
                  <c:v>اسلامی</c:v>
                </c:pt>
                <c:pt idx="39">
                  <c:v>اشرفی</c:v>
                </c:pt>
                <c:pt idx="40">
                  <c:v>افشار</c:v>
                </c:pt>
                <c:pt idx="41">
                  <c:v>اقرلو</c:v>
                </c:pt>
                <c:pt idx="42">
                  <c:v>آقانصیری</c:v>
                </c:pt>
              </c:strCache>
            </c:strRef>
          </c:cat>
          <c:val>
            <c:numRef>
              <c:f>'لیست کنترل نمرات نهایی'!$V$2:$V$44</c:f>
              <c:numCache>
                <c:formatCode>0.00</c:formatCode>
                <c:ptCount val="43"/>
                <c:pt idx="0">
                  <c:v>15.746212121212123</c:v>
                </c:pt>
                <c:pt idx="1">
                  <c:v>16.393939393939391</c:v>
                </c:pt>
                <c:pt idx="2">
                  <c:v>13.287878787878789</c:v>
                </c:pt>
                <c:pt idx="3">
                  <c:v>15.560606060606062</c:v>
                </c:pt>
                <c:pt idx="4">
                  <c:v>18.643939393939394</c:v>
                </c:pt>
                <c:pt idx="5">
                  <c:v>16.916666666666668</c:v>
                </c:pt>
                <c:pt idx="6">
                  <c:v>18.121212121212121</c:v>
                </c:pt>
                <c:pt idx="7">
                  <c:v>13.924242424242426</c:v>
                </c:pt>
                <c:pt idx="8">
                  <c:v>13.666666666666668</c:v>
                </c:pt>
                <c:pt idx="9">
                  <c:v>17.598484848484848</c:v>
                </c:pt>
                <c:pt idx="10">
                  <c:v>12.484848484848486</c:v>
                </c:pt>
                <c:pt idx="11">
                  <c:v>13.931818181818182</c:v>
                </c:pt>
                <c:pt idx="12">
                  <c:v>17.984848484848484</c:v>
                </c:pt>
                <c:pt idx="13">
                  <c:v>12.128787878787877</c:v>
                </c:pt>
                <c:pt idx="14">
                  <c:v>14.15151515151515</c:v>
                </c:pt>
                <c:pt idx="15">
                  <c:v>17.719696969696972</c:v>
                </c:pt>
                <c:pt idx="16">
                  <c:v>12.545454545454545</c:v>
                </c:pt>
                <c:pt idx="17">
                  <c:v>16.257575757575754</c:v>
                </c:pt>
                <c:pt idx="18">
                  <c:v>19.560606060606062</c:v>
                </c:pt>
                <c:pt idx="19">
                  <c:v>14.295454545454545</c:v>
                </c:pt>
                <c:pt idx="20">
                  <c:v>18.606060606060606</c:v>
                </c:pt>
                <c:pt idx="21">
                  <c:v>16.121212121212121</c:v>
                </c:pt>
                <c:pt idx="22">
                  <c:v>17.40909090909091</c:v>
                </c:pt>
                <c:pt idx="23">
                  <c:v>17.287878787878789</c:v>
                </c:pt>
                <c:pt idx="24">
                  <c:v>14.356060606060606</c:v>
                </c:pt>
                <c:pt idx="25">
                  <c:v>18.075757575757578</c:v>
                </c:pt>
                <c:pt idx="26">
                  <c:v>16.234848484848484</c:v>
                </c:pt>
                <c:pt idx="27">
                  <c:v>13.992424242424242</c:v>
                </c:pt>
                <c:pt idx="28">
                  <c:v>11.386363636363637</c:v>
                </c:pt>
                <c:pt idx="29">
                  <c:v>18.621212121212121</c:v>
                </c:pt>
                <c:pt idx="30">
                  <c:v>14.856060606060607</c:v>
                </c:pt>
                <c:pt idx="31">
                  <c:v>14.689393939393939</c:v>
                </c:pt>
                <c:pt idx="32">
                  <c:v>14.068181818181818</c:v>
                </c:pt>
                <c:pt idx="33">
                  <c:v>11.522727272727272</c:v>
                </c:pt>
                <c:pt idx="34">
                  <c:v>14.962121212121213</c:v>
                </c:pt>
                <c:pt idx="35">
                  <c:v>14.696969696969699</c:v>
                </c:pt>
                <c:pt idx="36">
                  <c:v>14.886363636363637</c:v>
                </c:pt>
                <c:pt idx="37">
                  <c:v>15.583333333333332</c:v>
                </c:pt>
                <c:pt idx="38">
                  <c:v>14.840909090909092</c:v>
                </c:pt>
                <c:pt idx="39">
                  <c:v>13.484848484848483</c:v>
                </c:pt>
                <c:pt idx="40">
                  <c:v>12.090909090909092</c:v>
                </c:pt>
                <c:pt idx="41">
                  <c:v>13.356060606060606</c:v>
                </c:pt>
                <c:pt idx="42">
                  <c:v>12.878787878787877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272456224"/>
        <c:axId val="272456784"/>
      </c:barChart>
      <c:catAx>
        <c:axId val="27245622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rgbClr val="0070C0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72456784"/>
        <c:crosses val="autoZero"/>
        <c:auto val="1"/>
        <c:lblAlgn val="ctr"/>
        <c:lblOffset val="100"/>
        <c:noMultiLvlLbl val="0"/>
      </c:catAx>
      <c:valAx>
        <c:axId val="272456784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27245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نهایی'!$C$6:$U$6</c:f>
              <c:numCache>
                <c:formatCode>General</c:formatCode>
                <c:ptCount val="19"/>
                <c:pt idx="0">
                  <c:v>20</c:v>
                </c:pt>
                <c:pt idx="1">
                  <c:v>20</c:v>
                </c:pt>
                <c:pt idx="2">
                  <c:v>19.5</c:v>
                </c:pt>
                <c:pt idx="3">
                  <c:v>20</c:v>
                </c:pt>
                <c:pt idx="4">
                  <c:v>20</c:v>
                </c:pt>
                <c:pt idx="5">
                  <c:v>18.5</c:v>
                </c:pt>
                <c:pt idx="6">
                  <c:v>16.75</c:v>
                </c:pt>
                <c:pt idx="7">
                  <c:v>14.75</c:v>
                </c:pt>
                <c:pt idx="8">
                  <c:v>16.75</c:v>
                </c:pt>
                <c:pt idx="9">
                  <c:v>20</c:v>
                </c:pt>
                <c:pt idx="10">
                  <c:v>18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18.75</c:v>
                </c:pt>
                <c:pt idx="15">
                  <c:v>20</c:v>
                </c:pt>
                <c:pt idx="16">
                  <c:v>20</c:v>
                </c:pt>
                <c:pt idx="17">
                  <c:v>13</c:v>
                </c:pt>
                <c:pt idx="18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719904"/>
        <c:axId val="255720464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719904"/>
        <c:axId val="255720464"/>
      </c:lineChart>
      <c:catAx>
        <c:axId val="2557199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5720464"/>
        <c:crosses val="autoZero"/>
        <c:auto val="1"/>
        <c:lblAlgn val="ctr"/>
        <c:lblOffset val="100"/>
        <c:noMultiLvlLbl val="0"/>
      </c:catAx>
      <c:valAx>
        <c:axId val="255720464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57199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نهایی'!$C$7:$U$7</c:f>
              <c:numCache>
                <c:formatCode>General</c:formatCode>
                <c:ptCount val="19"/>
                <c:pt idx="0">
                  <c:v>20</c:v>
                </c:pt>
                <c:pt idx="1">
                  <c:v>19.5</c:v>
                </c:pt>
                <c:pt idx="2">
                  <c:v>18.5</c:v>
                </c:pt>
                <c:pt idx="3">
                  <c:v>19.5</c:v>
                </c:pt>
                <c:pt idx="4">
                  <c:v>19</c:v>
                </c:pt>
                <c:pt idx="5">
                  <c:v>13.75</c:v>
                </c:pt>
                <c:pt idx="6">
                  <c:v>17.75</c:v>
                </c:pt>
                <c:pt idx="7">
                  <c:v>12.75</c:v>
                </c:pt>
                <c:pt idx="8">
                  <c:v>11.75</c:v>
                </c:pt>
                <c:pt idx="9">
                  <c:v>20</c:v>
                </c:pt>
                <c:pt idx="10">
                  <c:v>11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15.75</c:v>
                </c:pt>
                <c:pt idx="15">
                  <c:v>10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723264"/>
        <c:axId val="255723824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723264"/>
        <c:axId val="255723824"/>
      </c:lineChart>
      <c:catAx>
        <c:axId val="25572326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5723824"/>
        <c:crosses val="autoZero"/>
        <c:auto val="1"/>
        <c:lblAlgn val="ctr"/>
        <c:lblOffset val="100"/>
        <c:noMultiLvlLbl val="0"/>
      </c:catAx>
      <c:valAx>
        <c:axId val="255723824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572326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نهایی'!$C$8:$U$8</c:f>
              <c:numCache>
                <c:formatCode>General</c:formatCode>
                <c:ptCount val="19"/>
                <c:pt idx="0">
                  <c:v>20</c:v>
                </c:pt>
                <c:pt idx="1">
                  <c:v>19</c:v>
                </c:pt>
                <c:pt idx="2">
                  <c:v>14</c:v>
                </c:pt>
                <c:pt idx="3">
                  <c:v>20</c:v>
                </c:pt>
                <c:pt idx="4">
                  <c:v>20</c:v>
                </c:pt>
                <c:pt idx="5">
                  <c:v>16</c:v>
                </c:pt>
                <c:pt idx="6">
                  <c:v>11.5</c:v>
                </c:pt>
                <c:pt idx="7">
                  <c:v>11.75</c:v>
                </c:pt>
                <c:pt idx="8">
                  <c:v>12.5</c:v>
                </c:pt>
                <c:pt idx="9">
                  <c:v>20</c:v>
                </c:pt>
                <c:pt idx="10">
                  <c:v>16.75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18.75</c:v>
                </c:pt>
                <c:pt idx="17">
                  <c:v>20</c:v>
                </c:pt>
                <c:pt idx="18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965296"/>
        <c:axId val="255965856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965296"/>
        <c:axId val="255965856"/>
      </c:lineChart>
      <c:catAx>
        <c:axId val="25596529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5965856"/>
        <c:crosses val="autoZero"/>
        <c:auto val="1"/>
        <c:lblAlgn val="ctr"/>
        <c:lblOffset val="100"/>
        <c:noMultiLvlLbl val="0"/>
      </c:catAx>
      <c:valAx>
        <c:axId val="255965856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596529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نهایی'!$C$9:$U$9</c:f>
              <c:numCache>
                <c:formatCode>General</c:formatCode>
                <c:ptCount val="19"/>
                <c:pt idx="0">
                  <c:v>12</c:v>
                </c:pt>
                <c:pt idx="1">
                  <c:v>10.75</c:v>
                </c:pt>
                <c:pt idx="2">
                  <c:v>11.75</c:v>
                </c:pt>
                <c:pt idx="3">
                  <c:v>17</c:v>
                </c:pt>
                <c:pt idx="4">
                  <c:v>15</c:v>
                </c:pt>
                <c:pt idx="5">
                  <c:v>13</c:v>
                </c:pt>
                <c:pt idx="6">
                  <c:v>7</c:v>
                </c:pt>
                <c:pt idx="7">
                  <c:v>3</c:v>
                </c:pt>
                <c:pt idx="8">
                  <c:v>5.75</c:v>
                </c:pt>
                <c:pt idx="9">
                  <c:v>20</c:v>
                </c:pt>
                <c:pt idx="10">
                  <c:v>5.75</c:v>
                </c:pt>
                <c:pt idx="11">
                  <c:v>18.75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10</c:v>
                </c:pt>
                <c:pt idx="16">
                  <c:v>15.75</c:v>
                </c:pt>
                <c:pt idx="17">
                  <c:v>20</c:v>
                </c:pt>
                <c:pt idx="18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968656"/>
        <c:axId val="255969216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968656"/>
        <c:axId val="255969216"/>
      </c:lineChart>
      <c:catAx>
        <c:axId val="2559686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5969216"/>
        <c:crosses val="autoZero"/>
        <c:auto val="1"/>
        <c:lblAlgn val="ctr"/>
        <c:lblOffset val="100"/>
        <c:noMultiLvlLbl val="0"/>
      </c:catAx>
      <c:valAx>
        <c:axId val="255969216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596865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نمرات دانش آموز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نهایی'!$C$10:$U$10</c:f>
              <c:numCache>
                <c:formatCode>General</c:formatCode>
                <c:ptCount val="19"/>
                <c:pt idx="0">
                  <c:v>18.5</c:v>
                </c:pt>
                <c:pt idx="1">
                  <c:v>15.5</c:v>
                </c:pt>
                <c:pt idx="2">
                  <c:v>9.5</c:v>
                </c:pt>
                <c:pt idx="3">
                  <c:v>13</c:v>
                </c:pt>
                <c:pt idx="4">
                  <c:v>5</c:v>
                </c:pt>
                <c:pt idx="5">
                  <c:v>9.5</c:v>
                </c:pt>
                <c:pt idx="6">
                  <c:v>10</c:v>
                </c:pt>
                <c:pt idx="7">
                  <c:v>3.75</c:v>
                </c:pt>
                <c:pt idx="8">
                  <c:v>8.75</c:v>
                </c:pt>
                <c:pt idx="9">
                  <c:v>20</c:v>
                </c:pt>
                <c:pt idx="10">
                  <c:v>8</c:v>
                </c:pt>
                <c:pt idx="11">
                  <c:v>15.75</c:v>
                </c:pt>
                <c:pt idx="12">
                  <c:v>10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972016"/>
        <c:axId val="255972576"/>
      </c:barChart>
      <c:lineChart>
        <c:grouping val="standard"/>
        <c:varyColors val="0"/>
        <c:ser>
          <c:idx val="1"/>
          <c:order val="1"/>
          <c:tx>
            <c:v>میانگین کلاس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'لیست کنترل نمرات نهایی'!$C$1:$U$1</c:f>
              <c:strCache>
                <c:ptCount val="19"/>
                <c:pt idx="0">
                  <c:v>قرآن</c:v>
                </c:pt>
                <c:pt idx="1">
                  <c:v>معارف اسلامی</c:v>
                </c:pt>
                <c:pt idx="2">
                  <c:v>فلسفه</c:v>
                </c:pt>
                <c:pt idx="3">
                  <c:v>منطق</c:v>
                </c:pt>
                <c:pt idx="4">
                  <c:v>جامعه شناسی</c:v>
                </c:pt>
                <c:pt idx="5">
                  <c:v>روان شناسی</c:v>
                </c:pt>
                <c:pt idx="6">
                  <c:v>زبان انگلیسی</c:v>
                </c:pt>
                <c:pt idx="7">
                  <c:v>ادبیات فارسی</c:v>
                </c:pt>
                <c:pt idx="8">
                  <c:v>قافیه و عروض</c:v>
                </c:pt>
                <c:pt idx="9">
                  <c:v>عربی</c:v>
                </c:pt>
                <c:pt idx="10">
                  <c:v>ریاضی</c:v>
                </c:pt>
                <c:pt idx="11">
                  <c:v>زیست شناسی</c:v>
                </c:pt>
                <c:pt idx="12">
                  <c:v>جغرافیای استان</c:v>
                </c:pt>
                <c:pt idx="13">
                  <c:v>نگارش</c:v>
                </c:pt>
                <c:pt idx="14">
                  <c:v>متون ادبی</c:v>
                </c:pt>
                <c:pt idx="15">
                  <c:v>آمادگی دفاعی</c:v>
                </c:pt>
                <c:pt idx="16">
                  <c:v>تاریخ</c:v>
                </c:pt>
                <c:pt idx="17">
                  <c:v>تربیت بدنی</c:v>
                </c:pt>
                <c:pt idx="18">
                  <c:v>انضباط</c:v>
                </c:pt>
              </c:strCache>
            </c:strRef>
          </c:cat>
          <c:val>
            <c:numRef>
              <c:f>'لیست کنترل نمرات نهایی'!$C$45:$U$45</c:f>
              <c:numCache>
                <c:formatCode>0.00</c:formatCode>
                <c:ptCount val="19"/>
                <c:pt idx="0">
                  <c:v>17.25</c:v>
                </c:pt>
                <c:pt idx="1">
                  <c:v>15.25</c:v>
                </c:pt>
                <c:pt idx="2">
                  <c:v>13.25</c:v>
                </c:pt>
                <c:pt idx="3">
                  <c:v>18</c:v>
                </c:pt>
                <c:pt idx="4">
                  <c:v>14.25</c:v>
                </c:pt>
                <c:pt idx="5">
                  <c:v>12.25</c:v>
                </c:pt>
                <c:pt idx="6">
                  <c:v>11.25</c:v>
                </c:pt>
                <c:pt idx="7">
                  <c:v>8.25</c:v>
                </c:pt>
                <c:pt idx="8">
                  <c:v>11.5</c:v>
                </c:pt>
                <c:pt idx="9">
                  <c:v>19.25</c:v>
                </c:pt>
                <c:pt idx="10">
                  <c:v>12.5</c:v>
                </c:pt>
                <c:pt idx="11">
                  <c:v>17</c:v>
                </c:pt>
                <c:pt idx="12">
                  <c:v>16.5</c:v>
                </c:pt>
                <c:pt idx="13">
                  <c:v>19.75</c:v>
                </c:pt>
                <c:pt idx="14">
                  <c:v>19.25</c:v>
                </c:pt>
                <c:pt idx="15">
                  <c:v>17.25</c:v>
                </c:pt>
                <c:pt idx="16">
                  <c:v>18.75</c:v>
                </c:pt>
                <c:pt idx="17">
                  <c:v>18.75</c:v>
                </c:pt>
                <c:pt idx="18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972016"/>
        <c:axId val="255972576"/>
      </c:lineChart>
      <c:catAx>
        <c:axId val="25597201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5972576"/>
        <c:crosses val="autoZero"/>
        <c:auto val="1"/>
        <c:lblAlgn val="ctr"/>
        <c:lblOffset val="100"/>
        <c:noMultiLvlLbl val="0"/>
      </c:catAx>
      <c:valAx>
        <c:axId val="255972576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fa-IR"/>
          </a:p>
        </c:txPr>
        <c:crossAx val="25597201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 tint="-0.499984740745262"/>
  </sheetPr>
  <sheetViews>
    <sheetView zoomScale="69" workbookViewId="0" zoomToFit="1"/>
  </sheetViews>
  <sheetProtection algorithmName="SHA-512" hashValue="8oyNtDnp8pmVoZLgGsSUDn+WsGKwNWctvtfPc6TmvssIajzdFkf2iD2v+eO0n0SrjnnXbVtXgvm4qUTeZWeyig==" saltValue="+KvmB6C1BsIyrhxOK/eVpw==" spinCount="100000"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-0.499984740745262"/>
  </sheetPr>
  <sheetViews>
    <sheetView zoomScale="69" workbookViewId="0" zoomToFit="1"/>
  </sheetViews>
  <sheetProtection algorithmName="SHA-512" hashValue="3+Fo4d0VnJAy3TJqZ0QPCkjHB2EXnRYPbEhCjKcOyVhIiuYhfNixj5ie9O+02M5//b4F/c4GtZRrZvxA30j63A==" saltValue="JmaZ/JpFN+VqfCueORjcWA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9" Type="http://schemas.openxmlformats.org/officeDocument/2006/relationships/chart" Target="../charts/chart36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7" Type="http://schemas.openxmlformats.org/officeDocument/2006/relationships/chart" Target="../charts/chart4.xml"/><Relationship Id="rId2" Type="http://schemas.openxmlformats.org/officeDocument/2006/relationships/image" Target="../media/image3.emf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" Type="http://schemas.openxmlformats.org/officeDocument/2006/relationships/image" Target="../media/image2.emf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8" Type="http://schemas.openxmlformats.org/officeDocument/2006/relationships/chart" Target="../charts/chart5.xml"/><Relationship Id="rId3" Type="http://schemas.openxmlformats.org/officeDocument/2006/relationships/image" Target="../media/image4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449641</xdr:colOff>
      <xdr:row>1</xdr:row>
      <xdr:rowOff>373674</xdr:rowOff>
    </xdr:from>
    <xdr:ext cx="2640400" cy="3017226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259" y="554649"/>
          <a:ext cx="2640400" cy="3017226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314325</xdr:colOff>
          <xdr:row>1</xdr:row>
          <xdr:rowOff>38100</xdr:rowOff>
        </xdr:from>
        <xdr:to>
          <xdr:col>6</xdr:col>
          <xdr:colOff>23440</xdr:colOff>
          <xdr:row>6</xdr:row>
          <xdr:rowOff>228600</xdr:rowOff>
        </xdr:to>
        <xdr:pic>
          <xdr:nvPicPr>
            <xdr:cNvPr id="5" name="Picture 4"/>
            <xdr:cNvPicPr preferRelativeResize="0">
              <a:picLocks/>
              <a:extLst>
                <a:ext uri="{84589F7E-364E-4C9E-8A38-B11213B215E9}">
                  <a14:cameraTool cellRange="pic" spid="_x0000_s1318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7310810" y="285750"/>
              <a:ext cx="1375990" cy="142875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152399</xdr:colOff>
          <xdr:row>29</xdr:row>
          <xdr:rowOff>9525</xdr:rowOff>
        </xdr:from>
        <xdr:to>
          <xdr:col>6</xdr:col>
          <xdr:colOff>137178</xdr:colOff>
          <xdr:row>34</xdr:row>
          <xdr:rowOff>238125</xdr:rowOff>
        </xdr:to>
        <xdr:pic>
          <xdr:nvPicPr>
            <xdr:cNvPr id="93" name="Picture 92"/>
            <xdr:cNvPicPr preferRelativeResize="0">
              <a:picLocks/>
              <a:extLst>
                <a:ext uri="{84589F7E-364E-4C9E-8A38-B11213B215E9}">
                  <a14:cameraTool cellRange="pic" spid="_x0000_s1318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7197072" y="7191375"/>
              <a:ext cx="1651654" cy="146685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40822</xdr:colOff>
          <xdr:row>1019</xdr:row>
          <xdr:rowOff>9524</xdr:rowOff>
        </xdr:from>
        <xdr:to>
          <xdr:col>6</xdr:col>
          <xdr:colOff>272143</xdr:colOff>
          <xdr:row>1024</xdr:row>
          <xdr:rowOff>204106</xdr:rowOff>
        </xdr:to>
        <xdr:pic>
          <xdr:nvPicPr>
            <xdr:cNvPr id="166" name="Picture 165"/>
            <xdr:cNvPicPr preferRelativeResize="0">
              <a:picLocks/>
              <a:extLst>
                <a:ext uri="{84589F7E-364E-4C9E-8A38-B11213B215E9}">
                  <a14:cameraTool cellRange="pic" spid="_x0000_s1318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7211786" y="249591738"/>
              <a:ext cx="1932213" cy="14192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27214</xdr:colOff>
          <xdr:row>1046</xdr:row>
          <xdr:rowOff>38100</xdr:rowOff>
        </xdr:from>
        <xdr:to>
          <xdr:col>6</xdr:col>
          <xdr:colOff>272142</xdr:colOff>
          <xdr:row>1051</xdr:row>
          <xdr:rowOff>204107</xdr:rowOff>
        </xdr:to>
        <xdr:pic>
          <xdr:nvPicPr>
            <xdr:cNvPr id="168" name="Picture 167"/>
            <xdr:cNvPicPr preferRelativeResize="0">
              <a:picLocks/>
              <a:extLst>
                <a:ext uri="{84589F7E-364E-4C9E-8A38-B11213B215E9}">
                  <a14:cameraTool cellRange="pic" spid="_x0000_s1318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7211787" y="256233386"/>
              <a:ext cx="1945820" cy="139065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13608</xdr:colOff>
          <xdr:row>1074</xdr:row>
          <xdr:rowOff>9524</xdr:rowOff>
        </xdr:from>
        <xdr:to>
          <xdr:col>6</xdr:col>
          <xdr:colOff>272143</xdr:colOff>
          <xdr:row>1079</xdr:row>
          <xdr:rowOff>204106</xdr:rowOff>
        </xdr:to>
        <xdr:pic>
          <xdr:nvPicPr>
            <xdr:cNvPr id="170" name="Picture 169"/>
            <xdr:cNvPicPr preferRelativeResize="0">
              <a:picLocks/>
              <a:extLst>
                <a:ext uri="{84589F7E-364E-4C9E-8A38-B11213B215E9}">
                  <a14:cameraTool cellRange="pic" spid="_x0000_s1319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211786" y="263062810"/>
              <a:ext cx="1959427" cy="14192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3728</xdr:colOff>
          <xdr:row>1101</xdr:row>
          <xdr:rowOff>38099</xdr:rowOff>
        </xdr:from>
        <xdr:to>
          <xdr:col>6</xdr:col>
          <xdr:colOff>281975</xdr:colOff>
          <xdr:row>1106</xdr:row>
          <xdr:rowOff>190499</xdr:rowOff>
        </xdr:to>
        <xdr:pic>
          <xdr:nvPicPr>
            <xdr:cNvPr id="172" name="Picture 171"/>
            <xdr:cNvPicPr preferRelativeResize="0">
              <a:picLocks/>
              <a:extLst>
                <a:ext uri="{84589F7E-364E-4C9E-8A38-B11213B215E9}">
                  <a14:cameraTool cellRange="pic" spid="_x0000_s13191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01954" y="269704456"/>
              <a:ext cx="1979139" cy="1377043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14113</xdr:colOff>
          <xdr:row>1129</xdr:row>
          <xdr:rowOff>36738</xdr:rowOff>
        </xdr:from>
        <xdr:to>
          <xdr:col>6</xdr:col>
          <xdr:colOff>273249</xdr:colOff>
          <xdr:row>1134</xdr:row>
          <xdr:rowOff>204106</xdr:rowOff>
        </xdr:to>
        <xdr:pic>
          <xdr:nvPicPr>
            <xdr:cNvPr id="174" name="Picture 173"/>
            <xdr:cNvPicPr preferRelativeResize="0">
              <a:picLocks/>
              <a:extLst>
                <a:ext uri="{84589F7E-364E-4C9E-8A38-B11213B215E9}">
                  <a14:cameraTool cellRange="pic" spid="_x0000_s13192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10680" y="276561095"/>
              <a:ext cx="1960028" cy="1392011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34242</xdr:colOff>
          <xdr:row>1156</xdr:row>
          <xdr:rowOff>51706</xdr:rowOff>
        </xdr:from>
        <xdr:to>
          <xdr:col>6</xdr:col>
          <xdr:colOff>227547</xdr:colOff>
          <xdr:row>1161</xdr:row>
          <xdr:rowOff>190500</xdr:rowOff>
        </xdr:to>
        <xdr:pic>
          <xdr:nvPicPr>
            <xdr:cNvPr id="176" name="Picture 175"/>
            <xdr:cNvPicPr preferRelativeResize="0">
              <a:picLocks/>
              <a:extLst>
                <a:ext uri="{84589F7E-364E-4C9E-8A38-B11213B215E9}">
                  <a14:cameraTool cellRange="pic" spid="_x0000_s13193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6382" y="283189135"/>
              <a:ext cx="1894197" cy="1363436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81642</xdr:colOff>
          <xdr:row>991</xdr:row>
          <xdr:rowOff>54429</xdr:rowOff>
        </xdr:from>
        <xdr:to>
          <xdr:col>6</xdr:col>
          <xdr:colOff>231321</xdr:colOff>
          <xdr:row>996</xdr:row>
          <xdr:rowOff>208189</xdr:rowOff>
        </xdr:to>
        <xdr:pic>
          <xdr:nvPicPr>
            <xdr:cNvPr id="179" name="Picture 178"/>
            <xdr:cNvPicPr preferRelativeResize="0">
              <a:picLocks/>
              <a:extLst>
                <a:ext uri="{84589F7E-364E-4C9E-8A38-B11213B215E9}">
                  <a14:cameraTool cellRange="pic" spid="_x0000_s13194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242778643"/>
              <a:ext cx="1850571" cy="1378403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13607</xdr:colOff>
          <xdr:row>964</xdr:row>
          <xdr:rowOff>95249</xdr:rowOff>
        </xdr:from>
        <xdr:to>
          <xdr:col>6</xdr:col>
          <xdr:colOff>244928</xdr:colOff>
          <xdr:row>969</xdr:row>
          <xdr:rowOff>208188</xdr:rowOff>
        </xdr:to>
        <xdr:pic>
          <xdr:nvPicPr>
            <xdr:cNvPr id="180" name="Picture 179"/>
            <xdr:cNvPicPr preferRelativeResize="0">
              <a:picLocks/>
              <a:extLst>
                <a:ext uri="{84589F7E-364E-4C9E-8A38-B11213B215E9}">
                  <a14:cameraTool cellRange="pic" spid="_x0000_s13195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39001" y="236206392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40822</xdr:colOff>
          <xdr:row>936</xdr:row>
          <xdr:rowOff>40821</xdr:rowOff>
        </xdr:from>
        <xdr:to>
          <xdr:col>6</xdr:col>
          <xdr:colOff>272143</xdr:colOff>
          <xdr:row>941</xdr:row>
          <xdr:rowOff>153760</xdr:rowOff>
        </xdr:to>
        <xdr:pic>
          <xdr:nvPicPr>
            <xdr:cNvPr id="181" name="Picture 180"/>
            <xdr:cNvPicPr preferRelativeResize="0">
              <a:picLocks/>
              <a:extLst>
                <a:ext uri="{84589F7E-364E-4C9E-8A38-B11213B215E9}">
                  <a14:cameraTool cellRange="pic" spid="_x0000_s13196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11786" y="229293964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909</xdr:row>
          <xdr:rowOff>27214</xdr:rowOff>
        </xdr:from>
        <xdr:to>
          <xdr:col>6</xdr:col>
          <xdr:colOff>231321</xdr:colOff>
          <xdr:row>914</xdr:row>
          <xdr:rowOff>140153</xdr:rowOff>
        </xdr:to>
        <xdr:pic>
          <xdr:nvPicPr>
            <xdr:cNvPr id="182" name="Picture 181"/>
            <xdr:cNvPicPr preferRelativeResize="0">
              <a:picLocks/>
              <a:extLst>
                <a:ext uri="{84589F7E-364E-4C9E-8A38-B11213B215E9}">
                  <a14:cameraTool cellRange="pic" spid="_x0000_s13197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222667285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881</xdr:row>
          <xdr:rowOff>27214</xdr:rowOff>
        </xdr:from>
        <xdr:to>
          <xdr:col>6</xdr:col>
          <xdr:colOff>231321</xdr:colOff>
          <xdr:row>886</xdr:row>
          <xdr:rowOff>140153</xdr:rowOff>
        </xdr:to>
        <xdr:pic>
          <xdr:nvPicPr>
            <xdr:cNvPr id="183" name="Picture 182"/>
            <xdr:cNvPicPr preferRelativeResize="0">
              <a:picLocks/>
              <a:extLst>
                <a:ext uri="{84589F7E-364E-4C9E-8A38-B11213B215E9}">
                  <a14:cameraTool cellRange="pic" spid="_x0000_s13198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215809285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854</xdr:row>
          <xdr:rowOff>40821</xdr:rowOff>
        </xdr:from>
        <xdr:to>
          <xdr:col>6</xdr:col>
          <xdr:colOff>231321</xdr:colOff>
          <xdr:row>859</xdr:row>
          <xdr:rowOff>153760</xdr:rowOff>
        </xdr:to>
        <xdr:pic>
          <xdr:nvPicPr>
            <xdr:cNvPr id="184" name="Picture 183"/>
            <xdr:cNvPicPr preferRelativeResize="0">
              <a:picLocks/>
              <a:extLst>
                <a:ext uri="{84589F7E-364E-4C9E-8A38-B11213B215E9}">
                  <a14:cameraTool cellRange="pic" spid="_x0000_s13199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209209821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826</xdr:row>
          <xdr:rowOff>40821</xdr:rowOff>
        </xdr:from>
        <xdr:to>
          <xdr:col>6</xdr:col>
          <xdr:colOff>231321</xdr:colOff>
          <xdr:row>831</xdr:row>
          <xdr:rowOff>153760</xdr:rowOff>
        </xdr:to>
        <xdr:pic>
          <xdr:nvPicPr>
            <xdr:cNvPr id="185" name="Picture 184"/>
            <xdr:cNvPicPr preferRelativeResize="0">
              <a:picLocks/>
              <a:extLst>
                <a:ext uri="{84589F7E-364E-4C9E-8A38-B11213B215E9}">
                  <a14:cameraTool cellRange="pic" spid="_x0000_s13200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202351821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799</xdr:row>
          <xdr:rowOff>54428</xdr:rowOff>
        </xdr:from>
        <xdr:to>
          <xdr:col>6</xdr:col>
          <xdr:colOff>231321</xdr:colOff>
          <xdr:row>804</xdr:row>
          <xdr:rowOff>167368</xdr:rowOff>
        </xdr:to>
        <xdr:pic>
          <xdr:nvPicPr>
            <xdr:cNvPr id="186" name="Picture 185"/>
            <xdr:cNvPicPr preferRelativeResize="0">
              <a:picLocks/>
              <a:extLst>
                <a:ext uri="{84589F7E-364E-4C9E-8A38-B11213B215E9}">
                  <a14:cameraTool cellRange="pic" spid="_x0000_s13201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195752357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744</xdr:row>
          <xdr:rowOff>27214</xdr:rowOff>
        </xdr:from>
        <xdr:to>
          <xdr:col>6</xdr:col>
          <xdr:colOff>231321</xdr:colOff>
          <xdr:row>749</xdr:row>
          <xdr:rowOff>140153</xdr:rowOff>
        </xdr:to>
        <xdr:pic>
          <xdr:nvPicPr>
            <xdr:cNvPr id="187" name="Picture 186"/>
            <xdr:cNvPicPr preferRelativeResize="0">
              <a:picLocks/>
              <a:extLst>
                <a:ext uri="{84589F7E-364E-4C9E-8A38-B11213B215E9}">
                  <a14:cameraTool cellRange="pic" spid="_x0000_s13202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182254071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716</xdr:row>
          <xdr:rowOff>27214</xdr:rowOff>
        </xdr:from>
        <xdr:to>
          <xdr:col>6</xdr:col>
          <xdr:colOff>231321</xdr:colOff>
          <xdr:row>721</xdr:row>
          <xdr:rowOff>140153</xdr:rowOff>
        </xdr:to>
        <xdr:pic>
          <xdr:nvPicPr>
            <xdr:cNvPr id="188" name="Picture 187"/>
            <xdr:cNvPicPr preferRelativeResize="0">
              <a:picLocks/>
              <a:extLst>
                <a:ext uri="{84589F7E-364E-4C9E-8A38-B11213B215E9}">
                  <a14:cameraTool cellRange="pic" spid="_x0000_s13203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175396071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689</xdr:row>
          <xdr:rowOff>40821</xdr:rowOff>
        </xdr:from>
        <xdr:to>
          <xdr:col>6</xdr:col>
          <xdr:colOff>231321</xdr:colOff>
          <xdr:row>694</xdr:row>
          <xdr:rowOff>153760</xdr:rowOff>
        </xdr:to>
        <xdr:pic>
          <xdr:nvPicPr>
            <xdr:cNvPr id="189" name="Picture 188"/>
            <xdr:cNvPicPr preferRelativeResize="0">
              <a:picLocks/>
              <a:extLst>
                <a:ext uri="{84589F7E-364E-4C9E-8A38-B11213B215E9}">
                  <a14:cameraTool cellRange="pic" spid="_x0000_s13204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168796607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661</xdr:row>
          <xdr:rowOff>40821</xdr:rowOff>
        </xdr:from>
        <xdr:to>
          <xdr:col>6</xdr:col>
          <xdr:colOff>231321</xdr:colOff>
          <xdr:row>666</xdr:row>
          <xdr:rowOff>153760</xdr:rowOff>
        </xdr:to>
        <xdr:pic>
          <xdr:nvPicPr>
            <xdr:cNvPr id="190" name="Picture 189"/>
            <xdr:cNvPicPr preferRelativeResize="0">
              <a:picLocks/>
              <a:extLst>
                <a:ext uri="{84589F7E-364E-4C9E-8A38-B11213B215E9}">
                  <a14:cameraTool cellRange="pic" spid="_x0000_s13205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161938607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634</xdr:row>
          <xdr:rowOff>40821</xdr:rowOff>
        </xdr:from>
        <xdr:to>
          <xdr:col>6</xdr:col>
          <xdr:colOff>231321</xdr:colOff>
          <xdr:row>639</xdr:row>
          <xdr:rowOff>153760</xdr:rowOff>
        </xdr:to>
        <xdr:pic>
          <xdr:nvPicPr>
            <xdr:cNvPr id="191" name="Picture 190"/>
            <xdr:cNvPicPr preferRelativeResize="0">
              <a:picLocks/>
              <a:extLst>
                <a:ext uri="{84589F7E-364E-4C9E-8A38-B11213B215E9}">
                  <a14:cameraTool cellRange="pic" spid="_x0000_s13206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155325535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606</xdr:row>
          <xdr:rowOff>54428</xdr:rowOff>
        </xdr:from>
        <xdr:to>
          <xdr:col>6</xdr:col>
          <xdr:colOff>231321</xdr:colOff>
          <xdr:row>611</xdr:row>
          <xdr:rowOff>167367</xdr:rowOff>
        </xdr:to>
        <xdr:pic>
          <xdr:nvPicPr>
            <xdr:cNvPr id="192" name="Picture 191"/>
            <xdr:cNvPicPr preferRelativeResize="0">
              <a:picLocks/>
              <a:extLst>
                <a:ext uri="{84589F7E-364E-4C9E-8A38-B11213B215E9}">
                  <a14:cameraTool cellRange="pic" spid="_x0000_s13207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148481142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579</xdr:row>
          <xdr:rowOff>40821</xdr:rowOff>
        </xdr:from>
        <xdr:to>
          <xdr:col>6</xdr:col>
          <xdr:colOff>231321</xdr:colOff>
          <xdr:row>584</xdr:row>
          <xdr:rowOff>153760</xdr:rowOff>
        </xdr:to>
        <xdr:pic>
          <xdr:nvPicPr>
            <xdr:cNvPr id="193" name="Picture 192"/>
            <xdr:cNvPicPr preferRelativeResize="0">
              <a:picLocks/>
              <a:extLst>
                <a:ext uri="{84589F7E-364E-4C9E-8A38-B11213B215E9}">
                  <a14:cameraTool cellRange="pic" spid="_x0000_s13208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141854464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551</xdr:row>
          <xdr:rowOff>40821</xdr:rowOff>
        </xdr:from>
        <xdr:to>
          <xdr:col>6</xdr:col>
          <xdr:colOff>231321</xdr:colOff>
          <xdr:row>556</xdr:row>
          <xdr:rowOff>153760</xdr:rowOff>
        </xdr:to>
        <xdr:pic>
          <xdr:nvPicPr>
            <xdr:cNvPr id="194" name="Picture 193"/>
            <xdr:cNvPicPr preferRelativeResize="0">
              <a:picLocks/>
              <a:extLst>
                <a:ext uri="{84589F7E-364E-4C9E-8A38-B11213B215E9}">
                  <a14:cameraTool cellRange="pic" spid="_x0000_s13209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134996464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524</xdr:row>
          <xdr:rowOff>54428</xdr:rowOff>
        </xdr:from>
        <xdr:to>
          <xdr:col>6</xdr:col>
          <xdr:colOff>231321</xdr:colOff>
          <xdr:row>529</xdr:row>
          <xdr:rowOff>167367</xdr:rowOff>
        </xdr:to>
        <xdr:pic>
          <xdr:nvPicPr>
            <xdr:cNvPr id="195" name="Picture 194"/>
            <xdr:cNvPicPr preferRelativeResize="0">
              <a:picLocks/>
              <a:extLst>
                <a:ext uri="{84589F7E-364E-4C9E-8A38-B11213B215E9}">
                  <a14:cameraTool cellRange="pic" spid="_x0000_s13210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128396999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496</xdr:row>
          <xdr:rowOff>54428</xdr:rowOff>
        </xdr:from>
        <xdr:to>
          <xdr:col>6</xdr:col>
          <xdr:colOff>231321</xdr:colOff>
          <xdr:row>501</xdr:row>
          <xdr:rowOff>167367</xdr:rowOff>
        </xdr:to>
        <xdr:pic>
          <xdr:nvPicPr>
            <xdr:cNvPr id="196" name="Picture 195"/>
            <xdr:cNvPicPr preferRelativeResize="0">
              <a:picLocks/>
              <a:extLst>
                <a:ext uri="{84589F7E-364E-4C9E-8A38-B11213B215E9}">
                  <a14:cameraTool cellRange="pic" spid="_x0000_s13211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121538999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469</xdr:row>
          <xdr:rowOff>40821</xdr:rowOff>
        </xdr:from>
        <xdr:to>
          <xdr:col>6</xdr:col>
          <xdr:colOff>231321</xdr:colOff>
          <xdr:row>474</xdr:row>
          <xdr:rowOff>153760</xdr:rowOff>
        </xdr:to>
        <xdr:pic>
          <xdr:nvPicPr>
            <xdr:cNvPr id="197" name="Picture 196"/>
            <xdr:cNvPicPr preferRelativeResize="0">
              <a:picLocks/>
              <a:extLst>
                <a:ext uri="{84589F7E-364E-4C9E-8A38-B11213B215E9}">
                  <a14:cameraTool cellRange="pic" spid="_x0000_s13212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114912321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441</xdr:row>
          <xdr:rowOff>40821</xdr:rowOff>
        </xdr:from>
        <xdr:to>
          <xdr:col>6</xdr:col>
          <xdr:colOff>231321</xdr:colOff>
          <xdr:row>446</xdr:row>
          <xdr:rowOff>153760</xdr:rowOff>
        </xdr:to>
        <xdr:pic>
          <xdr:nvPicPr>
            <xdr:cNvPr id="198" name="Picture 197"/>
            <xdr:cNvPicPr preferRelativeResize="0">
              <a:picLocks/>
              <a:extLst>
                <a:ext uri="{84589F7E-364E-4C9E-8A38-B11213B215E9}">
                  <a14:cameraTool cellRange="pic" spid="_x0000_s13213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108054321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414</xdr:row>
          <xdr:rowOff>54428</xdr:rowOff>
        </xdr:from>
        <xdr:to>
          <xdr:col>6</xdr:col>
          <xdr:colOff>231321</xdr:colOff>
          <xdr:row>419</xdr:row>
          <xdr:rowOff>167368</xdr:rowOff>
        </xdr:to>
        <xdr:pic>
          <xdr:nvPicPr>
            <xdr:cNvPr id="199" name="Picture 198"/>
            <xdr:cNvPicPr preferRelativeResize="0">
              <a:picLocks/>
              <a:extLst>
                <a:ext uri="{84589F7E-364E-4C9E-8A38-B11213B215E9}">
                  <a14:cameraTool cellRange="pic" spid="_x0000_s13214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101454857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386</xdr:row>
          <xdr:rowOff>40821</xdr:rowOff>
        </xdr:from>
        <xdr:to>
          <xdr:col>6</xdr:col>
          <xdr:colOff>231321</xdr:colOff>
          <xdr:row>391</xdr:row>
          <xdr:rowOff>153761</xdr:rowOff>
        </xdr:to>
        <xdr:pic>
          <xdr:nvPicPr>
            <xdr:cNvPr id="200" name="Picture 199"/>
            <xdr:cNvPicPr preferRelativeResize="0">
              <a:picLocks/>
              <a:extLst>
                <a:ext uri="{84589F7E-364E-4C9E-8A38-B11213B215E9}">
                  <a14:cameraTool cellRange="pic" spid="_x0000_s13215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94583250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359</xdr:row>
          <xdr:rowOff>40821</xdr:rowOff>
        </xdr:from>
        <xdr:to>
          <xdr:col>6</xdr:col>
          <xdr:colOff>231321</xdr:colOff>
          <xdr:row>364</xdr:row>
          <xdr:rowOff>153760</xdr:rowOff>
        </xdr:to>
        <xdr:pic>
          <xdr:nvPicPr>
            <xdr:cNvPr id="201" name="Picture 200"/>
            <xdr:cNvPicPr preferRelativeResize="0">
              <a:picLocks/>
              <a:extLst>
                <a:ext uri="{84589F7E-364E-4C9E-8A38-B11213B215E9}">
                  <a14:cameraTool cellRange="pic" spid="_x0000_s13216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87970178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331</xdr:row>
          <xdr:rowOff>54428</xdr:rowOff>
        </xdr:from>
        <xdr:to>
          <xdr:col>6</xdr:col>
          <xdr:colOff>231321</xdr:colOff>
          <xdr:row>336</xdr:row>
          <xdr:rowOff>167367</xdr:rowOff>
        </xdr:to>
        <xdr:pic>
          <xdr:nvPicPr>
            <xdr:cNvPr id="202" name="Picture 201"/>
            <xdr:cNvPicPr preferRelativeResize="0">
              <a:picLocks/>
              <a:extLst>
                <a:ext uri="{84589F7E-364E-4C9E-8A38-B11213B215E9}">
                  <a14:cameraTool cellRange="pic" spid="_x0000_s13217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81125785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304</xdr:row>
          <xdr:rowOff>40821</xdr:rowOff>
        </xdr:from>
        <xdr:to>
          <xdr:col>6</xdr:col>
          <xdr:colOff>231321</xdr:colOff>
          <xdr:row>309</xdr:row>
          <xdr:rowOff>153760</xdr:rowOff>
        </xdr:to>
        <xdr:pic>
          <xdr:nvPicPr>
            <xdr:cNvPr id="203" name="Picture 202"/>
            <xdr:cNvPicPr preferRelativeResize="0">
              <a:picLocks/>
              <a:extLst>
                <a:ext uri="{84589F7E-364E-4C9E-8A38-B11213B215E9}">
                  <a14:cameraTool cellRange="pic" spid="_x0000_s13218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74499107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276</xdr:row>
          <xdr:rowOff>54428</xdr:rowOff>
        </xdr:from>
        <xdr:to>
          <xdr:col>6</xdr:col>
          <xdr:colOff>231321</xdr:colOff>
          <xdr:row>281</xdr:row>
          <xdr:rowOff>167367</xdr:rowOff>
        </xdr:to>
        <xdr:pic>
          <xdr:nvPicPr>
            <xdr:cNvPr id="204" name="Picture 203"/>
            <xdr:cNvPicPr preferRelativeResize="0">
              <a:picLocks/>
              <a:extLst>
                <a:ext uri="{84589F7E-364E-4C9E-8A38-B11213B215E9}">
                  <a14:cameraTool cellRange="pic" spid="_x0000_s13219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67654714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249</xdr:row>
          <xdr:rowOff>54428</xdr:rowOff>
        </xdr:from>
        <xdr:to>
          <xdr:col>6</xdr:col>
          <xdr:colOff>231321</xdr:colOff>
          <xdr:row>254</xdr:row>
          <xdr:rowOff>167367</xdr:rowOff>
        </xdr:to>
        <xdr:pic>
          <xdr:nvPicPr>
            <xdr:cNvPr id="205" name="Picture 204"/>
            <xdr:cNvPicPr preferRelativeResize="0">
              <a:picLocks/>
              <a:extLst>
                <a:ext uri="{84589F7E-364E-4C9E-8A38-B11213B215E9}">
                  <a14:cameraTool cellRange="pic" spid="_x0000_s13220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61041642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221</xdr:row>
          <xdr:rowOff>54428</xdr:rowOff>
        </xdr:from>
        <xdr:to>
          <xdr:col>6</xdr:col>
          <xdr:colOff>231321</xdr:colOff>
          <xdr:row>226</xdr:row>
          <xdr:rowOff>167367</xdr:rowOff>
        </xdr:to>
        <xdr:pic>
          <xdr:nvPicPr>
            <xdr:cNvPr id="206" name="Picture 205"/>
            <xdr:cNvPicPr preferRelativeResize="0">
              <a:picLocks/>
              <a:extLst>
                <a:ext uri="{84589F7E-364E-4C9E-8A38-B11213B215E9}">
                  <a14:cameraTool cellRange="pic" spid="_x0000_s13221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54183642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194</xdr:row>
          <xdr:rowOff>40821</xdr:rowOff>
        </xdr:from>
        <xdr:to>
          <xdr:col>6</xdr:col>
          <xdr:colOff>231321</xdr:colOff>
          <xdr:row>199</xdr:row>
          <xdr:rowOff>153760</xdr:rowOff>
        </xdr:to>
        <xdr:pic>
          <xdr:nvPicPr>
            <xdr:cNvPr id="207" name="Picture 206"/>
            <xdr:cNvPicPr preferRelativeResize="0">
              <a:picLocks/>
              <a:extLst>
                <a:ext uri="{84589F7E-364E-4C9E-8A38-B11213B215E9}">
                  <a14:cameraTool cellRange="pic" spid="_x0000_s13222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2608" y="47556964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27214</xdr:colOff>
          <xdr:row>166</xdr:row>
          <xdr:rowOff>27214</xdr:rowOff>
        </xdr:from>
        <xdr:to>
          <xdr:col>6</xdr:col>
          <xdr:colOff>258535</xdr:colOff>
          <xdr:row>171</xdr:row>
          <xdr:rowOff>140153</xdr:rowOff>
        </xdr:to>
        <xdr:pic>
          <xdr:nvPicPr>
            <xdr:cNvPr id="208" name="Picture 207"/>
            <xdr:cNvPicPr preferRelativeResize="0">
              <a:picLocks/>
              <a:extLst>
                <a:ext uri="{84589F7E-364E-4C9E-8A38-B11213B215E9}">
                  <a14:cameraTool cellRange="pic" spid="_x0000_s13223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25394" y="40685357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40821</xdr:colOff>
          <xdr:row>139</xdr:row>
          <xdr:rowOff>54428</xdr:rowOff>
        </xdr:from>
        <xdr:to>
          <xdr:col>6</xdr:col>
          <xdr:colOff>272142</xdr:colOff>
          <xdr:row>144</xdr:row>
          <xdr:rowOff>167367</xdr:rowOff>
        </xdr:to>
        <xdr:pic>
          <xdr:nvPicPr>
            <xdr:cNvPr id="209" name="Picture 208"/>
            <xdr:cNvPicPr preferRelativeResize="0">
              <a:picLocks/>
              <a:extLst>
                <a:ext uri="{84589F7E-364E-4C9E-8A38-B11213B215E9}">
                  <a14:cameraTool cellRange="pic" spid="_x0000_s13224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11787" y="34099499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40821</xdr:colOff>
          <xdr:row>111</xdr:row>
          <xdr:rowOff>40821</xdr:rowOff>
        </xdr:from>
        <xdr:to>
          <xdr:col>6</xdr:col>
          <xdr:colOff>272142</xdr:colOff>
          <xdr:row>116</xdr:row>
          <xdr:rowOff>153760</xdr:rowOff>
        </xdr:to>
        <xdr:pic>
          <xdr:nvPicPr>
            <xdr:cNvPr id="210" name="Picture 209"/>
            <xdr:cNvPicPr preferRelativeResize="0">
              <a:picLocks/>
              <a:extLst>
                <a:ext uri="{84589F7E-364E-4C9E-8A38-B11213B215E9}">
                  <a14:cameraTool cellRange="pic" spid="_x0000_s13225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11787" y="27227892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27214</xdr:colOff>
          <xdr:row>84</xdr:row>
          <xdr:rowOff>40821</xdr:rowOff>
        </xdr:from>
        <xdr:to>
          <xdr:col>6</xdr:col>
          <xdr:colOff>258535</xdr:colOff>
          <xdr:row>89</xdr:row>
          <xdr:rowOff>153760</xdr:rowOff>
        </xdr:to>
        <xdr:pic>
          <xdr:nvPicPr>
            <xdr:cNvPr id="211" name="Picture 210"/>
            <xdr:cNvPicPr preferRelativeResize="0">
              <a:picLocks/>
              <a:extLst>
                <a:ext uri="{84589F7E-364E-4C9E-8A38-B11213B215E9}">
                  <a14:cameraTool cellRange="pic" spid="_x0000_s13226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25394" y="20614821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40821</xdr:colOff>
          <xdr:row>56</xdr:row>
          <xdr:rowOff>54428</xdr:rowOff>
        </xdr:from>
        <xdr:to>
          <xdr:col>6</xdr:col>
          <xdr:colOff>272142</xdr:colOff>
          <xdr:row>61</xdr:row>
          <xdr:rowOff>167367</xdr:rowOff>
        </xdr:to>
        <xdr:pic>
          <xdr:nvPicPr>
            <xdr:cNvPr id="212" name="Picture 211"/>
            <xdr:cNvPicPr preferRelativeResize="0">
              <a:picLocks/>
              <a:extLst>
                <a:ext uri="{84589F7E-364E-4C9E-8A38-B11213B215E9}">
                  <a14:cameraTool cellRange="pic" spid="_x0000_s13227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11787" y="13770428"/>
              <a:ext cx="1932213" cy="1337582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>
    <xdr:from>
      <xdr:col>14</xdr:col>
      <xdr:colOff>81643</xdr:colOff>
      <xdr:row>7</xdr:row>
      <xdr:rowOff>68035</xdr:rowOff>
    </xdr:from>
    <xdr:to>
      <xdr:col>26</xdr:col>
      <xdr:colOff>258536</xdr:colOff>
      <xdr:row>26</xdr:row>
      <xdr:rowOff>163285</xdr:rowOff>
    </xdr:to>
    <xdr:graphicFrame macro="">
      <xdr:nvGraphicFramePr>
        <xdr:cNvPr id="214" name="Chart 2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81643</xdr:colOff>
      <xdr:row>35</xdr:row>
      <xdr:rowOff>95250</xdr:rowOff>
    </xdr:from>
    <xdr:to>
      <xdr:col>26</xdr:col>
      <xdr:colOff>258536</xdr:colOff>
      <xdr:row>54</xdr:row>
      <xdr:rowOff>190500</xdr:rowOff>
    </xdr:to>
    <xdr:graphicFrame macro="">
      <xdr:nvGraphicFramePr>
        <xdr:cNvPr id="215" name="Chart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68036</xdr:colOff>
      <xdr:row>62</xdr:row>
      <xdr:rowOff>95250</xdr:rowOff>
    </xdr:from>
    <xdr:to>
      <xdr:col>26</xdr:col>
      <xdr:colOff>244929</xdr:colOff>
      <xdr:row>81</xdr:row>
      <xdr:rowOff>190500</xdr:rowOff>
    </xdr:to>
    <xdr:graphicFrame macro="">
      <xdr:nvGraphicFramePr>
        <xdr:cNvPr id="87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68035</xdr:colOff>
      <xdr:row>90</xdr:row>
      <xdr:rowOff>108857</xdr:rowOff>
    </xdr:from>
    <xdr:to>
      <xdr:col>26</xdr:col>
      <xdr:colOff>244928</xdr:colOff>
      <xdr:row>109</xdr:row>
      <xdr:rowOff>204107</xdr:rowOff>
    </xdr:to>
    <xdr:graphicFrame macro="">
      <xdr:nvGraphicFramePr>
        <xdr:cNvPr id="88" name="Chart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54429</xdr:colOff>
      <xdr:row>117</xdr:row>
      <xdr:rowOff>68036</xdr:rowOff>
    </xdr:from>
    <xdr:to>
      <xdr:col>26</xdr:col>
      <xdr:colOff>231322</xdr:colOff>
      <xdr:row>136</xdr:row>
      <xdr:rowOff>163286</xdr:rowOff>
    </xdr:to>
    <xdr:graphicFrame macro="">
      <xdr:nvGraphicFramePr>
        <xdr:cNvPr id="89" name="Chart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54429</xdr:colOff>
      <xdr:row>145</xdr:row>
      <xdr:rowOff>81643</xdr:rowOff>
    </xdr:from>
    <xdr:to>
      <xdr:col>26</xdr:col>
      <xdr:colOff>231322</xdr:colOff>
      <xdr:row>164</xdr:row>
      <xdr:rowOff>176893</xdr:rowOff>
    </xdr:to>
    <xdr:graphicFrame macro="">
      <xdr:nvGraphicFramePr>
        <xdr:cNvPr id="90" name="Chart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54428</xdr:colOff>
      <xdr:row>172</xdr:row>
      <xdr:rowOff>68036</xdr:rowOff>
    </xdr:from>
    <xdr:to>
      <xdr:col>26</xdr:col>
      <xdr:colOff>231321</xdr:colOff>
      <xdr:row>191</xdr:row>
      <xdr:rowOff>163286</xdr:rowOff>
    </xdr:to>
    <xdr:graphicFrame macro="">
      <xdr:nvGraphicFramePr>
        <xdr:cNvPr id="91" name="Chart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54428</xdr:colOff>
      <xdr:row>200</xdr:row>
      <xdr:rowOff>68036</xdr:rowOff>
    </xdr:from>
    <xdr:to>
      <xdr:col>26</xdr:col>
      <xdr:colOff>231321</xdr:colOff>
      <xdr:row>219</xdr:row>
      <xdr:rowOff>163286</xdr:rowOff>
    </xdr:to>
    <xdr:graphicFrame macro="">
      <xdr:nvGraphicFramePr>
        <xdr:cNvPr id="92" name="Chart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68036</xdr:colOff>
      <xdr:row>227</xdr:row>
      <xdr:rowOff>68036</xdr:rowOff>
    </xdr:from>
    <xdr:to>
      <xdr:col>26</xdr:col>
      <xdr:colOff>244929</xdr:colOff>
      <xdr:row>246</xdr:row>
      <xdr:rowOff>163286</xdr:rowOff>
    </xdr:to>
    <xdr:graphicFrame macro="">
      <xdr:nvGraphicFramePr>
        <xdr:cNvPr id="94" name="Chart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54428</xdr:colOff>
      <xdr:row>255</xdr:row>
      <xdr:rowOff>81643</xdr:rowOff>
    </xdr:from>
    <xdr:to>
      <xdr:col>26</xdr:col>
      <xdr:colOff>231321</xdr:colOff>
      <xdr:row>274</xdr:row>
      <xdr:rowOff>176893</xdr:rowOff>
    </xdr:to>
    <xdr:graphicFrame macro="">
      <xdr:nvGraphicFramePr>
        <xdr:cNvPr id="96" name="Chart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68036</xdr:colOff>
      <xdr:row>282</xdr:row>
      <xdr:rowOff>95250</xdr:rowOff>
    </xdr:from>
    <xdr:to>
      <xdr:col>26</xdr:col>
      <xdr:colOff>244929</xdr:colOff>
      <xdr:row>301</xdr:row>
      <xdr:rowOff>190500</xdr:rowOff>
    </xdr:to>
    <xdr:graphicFrame macro="">
      <xdr:nvGraphicFramePr>
        <xdr:cNvPr id="98" name="Chart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68036</xdr:colOff>
      <xdr:row>310</xdr:row>
      <xdr:rowOff>68036</xdr:rowOff>
    </xdr:from>
    <xdr:to>
      <xdr:col>26</xdr:col>
      <xdr:colOff>244929</xdr:colOff>
      <xdr:row>329</xdr:row>
      <xdr:rowOff>163286</xdr:rowOff>
    </xdr:to>
    <xdr:graphicFrame macro="">
      <xdr:nvGraphicFramePr>
        <xdr:cNvPr id="100" name="Chart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54429</xdr:colOff>
      <xdr:row>337</xdr:row>
      <xdr:rowOff>54428</xdr:rowOff>
    </xdr:from>
    <xdr:to>
      <xdr:col>26</xdr:col>
      <xdr:colOff>231322</xdr:colOff>
      <xdr:row>356</xdr:row>
      <xdr:rowOff>149679</xdr:rowOff>
    </xdr:to>
    <xdr:graphicFrame macro="">
      <xdr:nvGraphicFramePr>
        <xdr:cNvPr id="102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81643</xdr:colOff>
      <xdr:row>365</xdr:row>
      <xdr:rowOff>68035</xdr:rowOff>
    </xdr:from>
    <xdr:to>
      <xdr:col>26</xdr:col>
      <xdr:colOff>258536</xdr:colOff>
      <xdr:row>384</xdr:row>
      <xdr:rowOff>163286</xdr:rowOff>
    </xdr:to>
    <xdr:graphicFrame macro="">
      <xdr:nvGraphicFramePr>
        <xdr:cNvPr id="104" name="Chart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68035</xdr:colOff>
      <xdr:row>392</xdr:row>
      <xdr:rowOff>68036</xdr:rowOff>
    </xdr:from>
    <xdr:to>
      <xdr:col>26</xdr:col>
      <xdr:colOff>244928</xdr:colOff>
      <xdr:row>411</xdr:row>
      <xdr:rowOff>163286</xdr:rowOff>
    </xdr:to>
    <xdr:graphicFrame macro="">
      <xdr:nvGraphicFramePr>
        <xdr:cNvPr id="106" name="Chart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54429</xdr:colOff>
      <xdr:row>420</xdr:row>
      <xdr:rowOff>95250</xdr:rowOff>
    </xdr:from>
    <xdr:to>
      <xdr:col>26</xdr:col>
      <xdr:colOff>231322</xdr:colOff>
      <xdr:row>439</xdr:row>
      <xdr:rowOff>190500</xdr:rowOff>
    </xdr:to>
    <xdr:graphicFrame macro="">
      <xdr:nvGraphicFramePr>
        <xdr:cNvPr id="108" name="Chart 1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14</xdr:col>
      <xdr:colOff>68036</xdr:colOff>
      <xdr:row>447</xdr:row>
      <xdr:rowOff>81643</xdr:rowOff>
    </xdr:from>
    <xdr:to>
      <xdr:col>26</xdr:col>
      <xdr:colOff>244929</xdr:colOff>
      <xdr:row>466</xdr:row>
      <xdr:rowOff>176893</xdr:rowOff>
    </xdr:to>
    <xdr:graphicFrame macro="">
      <xdr:nvGraphicFramePr>
        <xdr:cNvPr id="110" name="Chart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14</xdr:col>
      <xdr:colOff>68035</xdr:colOff>
      <xdr:row>475</xdr:row>
      <xdr:rowOff>81643</xdr:rowOff>
    </xdr:from>
    <xdr:to>
      <xdr:col>26</xdr:col>
      <xdr:colOff>244928</xdr:colOff>
      <xdr:row>494</xdr:row>
      <xdr:rowOff>176893</xdr:rowOff>
    </xdr:to>
    <xdr:graphicFrame macro="">
      <xdr:nvGraphicFramePr>
        <xdr:cNvPr id="112" name="Chart 1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</xdr:col>
      <xdr:colOff>68036</xdr:colOff>
      <xdr:row>502</xdr:row>
      <xdr:rowOff>81643</xdr:rowOff>
    </xdr:from>
    <xdr:to>
      <xdr:col>26</xdr:col>
      <xdr:colOff>244929</xdr:colOff>
      <xdr:row>521</xdr:row>
      <xdr:rowOff>176893</xdr:rowOff>
    </xdr:to>
    <xdr:graphicFrame macro="">
      <xdr:nvGraphicFramePr>
        <xdr:cNvPr id="114" name="Chart 1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</xdr:col>
      <xdr:colOff>81643</xdr:colOff>
      <xdr:row>530</xdr:row>
      <xdr:rowOff>54428</xdr:rowOff>
    </xdr:from>
    <xdr:to>
      <xdr:col>26</xdr:col>
      <xdr:colOff>258536</xdr:colOff>
      <xdr:row>549</xdr:row>
      <xdr:rowOff>149678</xdr:rowOff>
    </xdr:to>
    <xdr:graphicFrame macro="">
      <xdr:nvGraphicFramePr>
        <xdr:cNvPr id="116" name="Chart 1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14</xdr:col>
      <xdr:colOff>54428</xdr:colOff>
      <xdr:row>557</xdr:row>
      <xdr:rowOff>81643</xdr:rowOff>
    </xdr:from>
    <xdr:to>
      <xdr:col>26</xdr:col>
      <xdr:colOff>231321</xdr:colOff>
      <xdr:row>576</xdr:row>
      <xdr:rowOff>176893</xdr:rowOff>
    </xdr:to>
    <xdr:graphicFrame macro="">
      <xdr:nvGraphicFramePr>
        <xdr:cNvPr id="118" name="Chart 1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14</xdr:col>
      <xdr:colOff>95250</xdr:colOff>
      <xdr:row>585</xdr:row>
      <xdr:rowOff>68036</xdr:rowOff>
    </xdr:from>
    <xdr:to>
      <xdr:col>26</xdr:col>
      <xdr:colOff>272143</xdr:colOff>
      <xdr:row>604</xdr:row>
      <xdr:rowOff>163286</xdr:rowOff>
    </xdr:to>
    <xdr:graphicFrame macro="">
      <xdr:nvGraphicFramePr>
        <xdr:cNvPr id="120" name="Chart 1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</xdr:col>
      <xdr:colOff>68036</xdr:colOff>
      <xdr:row>612</xdr:row>
      <xdr:rowOff>68036</xdr:rowOff>
    </xdr:from>
    <xdr:to>
      <xdr:col>26</xdr:col>
      <xdr:colOff>244929</xdr:colOff>
      <xdr:row>631</xdr:row>
      <xdr:rowOff>163286</xdr:rowOff>
    </xdr:to>
    <xdr:graphicFrame macro="">
      <xdr:nvGraphicFramePr>
        <xdr:cNvPr id="122" name="Chart 1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14</xdr:col>
      <xdr:colOff>68035</xdr:colOff>
      <xdr:row>640</xdr:row>
      <xdr:rowOff>81643</xdr:rowOff>
    </xdr:from>
    <xdr:to>
      <xdr:col>26</xdr:col>
      <xdr:colOff>244928</xdr:colOff>
      <xdr:row>659</xdr:row>
      <xdr:rowOff>176893</xdr:rowOff>
    </xdr:to>
    <xdr:graphicFrame macro="">
      <xdr:nvGraphicFramePr>
        <xdr:cNvPr id="124" name="Chart 1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14</xdr:col>
      <xdr:colOff>81643</xdr:colOff>
      <xdr:row>667</xdr:row>
      <xdr:rowOff>81643</xdr:rowOff>
    </xdr:from>
    <xdr:to>
      <xdr:col>26</xdr:col>
      <xdr:colOff>258536</xdr:colOff>
      <xdr:row>686</xdr:row>
      <xdr:rowOff>176893</xdr:rowOff>
    </xdr:to>
    <xdr:graphicFrame macro="">
      <xdr:nvGraphicFramePr>
        <xdr:cNvPr id="126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14</xdr:col>
      <xdr:colOff>68035</xdr:colOff>
      <xdr:row>695</xdr:row>
      <xdr:rowOff>95250</xdr:rowOff>
    </xdr:from>
    <xdr:to>
      <xdr:col>26</xdr:col>
      <xdr:colOff>244928</xdr:colOff>
      <xdr:row>714</xdr:row>
      <xdr:rowOff>190500</xdr:rowOff>
    </xdr:to>
    <xdr:graphicFrame macro="">
      <xdr:nvGraphicFramePr>
        <xdr:cNvPr id="128" name="Chart 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14</xdr:col>
      <xdr:colOff>81643</xdr:colOff>
      <xdr:row>722</xdr:row>
      <xdr:rowOff>68036</xdr:rowOff>
    </xdr:from>
    <xdr:to>
      <xdr:col>26</xdr:col>
      <xdr:colOff>258536</xdr:colOff>
      <xdr:row>741</xdr:row>
      <xdr:rowOff>163287</xdr:rowOff>
    </xdr:to>
    <xdr:graphicFrame macro="">
      <xdr:nvGraphicFramePr>
        <xdr:cNvPr id="130" name="Chart 1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14</xdr:col>
      <xdr:colOff>68036</xdr:colOff>
      <xdr:row>750</xdr:row>
      <xdr:rowOff>81643</xdr:rowOff>
    </xdr:from>
    <xdr:to>
      <xdr:col>26</xdr:col>
      <xdr:colOff>244929</xdr:colOff>
      <xdr:row>769</xdr:row>
      <xdr:rowOff>176894</xdr:rowOff>
    </xdr:to>
    <xdr:graphicFrame macro="">
      <xdr:nvGraphicFramePr>
        <xdr:cNvPr id="132" name="Chart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14</xdr:col>
      <xdr:colOff>81643</xdr:colOff>
      <xdr:row>777</xdr:row>
      <xdr:rowOff>68036</xdr:rowOff>
    </xdr:from>
    <xdr:to>
      <xdr:col>26</xdr:col>
      <xdr:colOff>258536</xdr:colOff>
      <xdr:row>796</xdr:row>
      <xdr:rowOff>163286</xdr:rowOff>
    </xdr:to>
    <xdr:graphicFrame macro="">
      <xdr:nvGraphicFramePr>
        <xdr:cNvPr id="134" name="Chart 1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14</xdr:col>
      <xdr:colOff>68035</xdr:colOff>
      <xdr:row>805</xdr:row>
      <xdr:rowOff>81643</xdr:rowOff>
    </xdr:from>
    <xdr:to>
      <xdr:col>26</xdr:col>
      <xdr:colOff>244928</xdr:colOff>
      <xdr:row>824</xdr:row>
      <xdr:rowOff>176893</xdr:rowOff>
    </xdr:to>
    <xdr:graphicFrame macro="">
      <xdr:nvGraphicFramePr>
        <xdr:cNvPr id="136" name="Chart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14</xdr:col>
      <xdr:colOff>68036</xdr:colOff>
      <xdr:row>832</xdr:row>
      <xdr:rowOff>81642</xdr:rowOff>
    </xdr:from>
    <xdr:to>
      <xdr:col>26</xdr:col>
      <xdr:colOff>244929</xdr:colOff>
      <xdr:row>851</xdr:row>
      <xdr:rowOff>176892</xdr:rowOff>
    </xdr:to>
    <xdr:graphicFrame macro="">
      <xdr:nvGraphicFramePr>
        <xdr:cNvPr id="138" name="Chart 1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14</xdr:col>
      <xdr:colOff>68036</xdr:colOff>
      <xdr:row>860</xdr:row>
      <xdr:rowOff>81643</xdr:rowOff>
    </xdr:from>
    <xdr:to>
      <xdr:col>26</xdr:col>
      <xdr:colOff>244929</xdr:colOff>
      <xdr:row>879</xdr:row>
      <xdr:rowOff>176893</xdr:rowOff>
    </xdr:to>
    <xdr:graphicFrame macro="">
      <xdr:nvGraphicFramePr>
        <xdr:cNvPr id="140" name="Chart 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14</xdr:col>
      <xdr:colOff>68036</xdr:colOff>
      <xdr:row>887</xdr:row>
      <xdr:rowOff>95250</xdr:rowOff>
    </xdr:from>
    <xdr:to>
      <xdr:col>26</xdr:col>
      <xdr:colOff>244929</xdr:colOff>
      <xdr:row>906</xdr:row>
      <xdr:rowOff>190500</xdr:rowOff>
    </xdr:to>
    <xdr:graphicFrame macro="">
      <xdr:nvGraphicFramePr>
        <xdr:cNvPr id="142" name="Chart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14</xdr:col>
      <xdr:colOff>68035</xdr:colOff>
      <xdr:row>915</xdr:row>
      <xdr:rowOff>81643</xdr:rowOff>
    </xdr:from>
    <xdr:to>
      <xdr:col>26</xdr:col>
      <xdr:colOff>244928</xdr:colOff>
      <xdr:row>934</xdr:row>
      <xdr:rowOff>176893</xdr:rowOff>
    </xdr:to>
    <xdr:graphicFrame macro="">
      <xdr:nvGraphicFramePr>
        <xdr:cNvPr id="144" name="Chart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14</xdr:col>
      <xdr:colOff>68035</xdr:colOff>
      <xdr:row>942</xdr:row>
      <xdr:rowOff>81643</xdr:rowOff>
    </xdr:from>
    <xdr:to>
      <xdr:col>26</xdr:col>
      <xdr:colOff>244928</xdr:colOff>
      <xdr:row>961</xdr:row>
      <xdr:rowOff>176893</xdr:rowOff>
    </xdr:to>
    <xdr:graphicFrame macro="">
      <xdr:nvGraphicFramePr>
        <xdr:cNvPr id="146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14</xdr:col>
      <xdr:colOff>68036</xdr:colOff>
      <xdr:row>970</xdr:row>
      <xdr:rowOff>68036</xdr:rowOff>
    </xdr:from>
    <xdr:to>
      <xdr:col>26</xdr:col>
      <xdr:colOff>244929</xdr:colOff>
      <xdr:row>989</xdr:row>
      <xdr:rowOff>163286</xdr:rowOff>
    </xdr:to>
    <xdr:graphicFrame macro="">
      <xdr:nvGraphicFramePr>
        <xdr:cNvPr id="148" name="Chart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14</xdr:col>
      <xdr:colOff>54428</xdr:colOff>
      <xdr:row>997</xdr:row>
      <xdr:rowOff>81643</xdr:rowOff>
    </xdr:from>
    <xdr:to>
      <xdr:col>26</xdr:col>
      <xdr:colOff>231321</xdr:colOff>
      <xdr:row>1016</xdr:row>
      <xdr:rowOff>176893</xdr:rowOff>
    </xdr:to>
    <xdr:graphicFrame macro="">
      <xdr:nvGraphicFramePr>
        <xdr:cNvPr id="150" name="Chart 1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14</xdr:col>
      <xdr:colOff>54428</xdr:colOff>
      <xdr:row>1025</xdr:row>
      <xdr:rowOff>68036</xdr:rowOff>
    </xdr:from>
    <xdr:to>
      <xdr:col>26</xdr:col>
      <xdr:colOff>231321</xdr:colOff>
      <xdr:row>1044</xdr:row>
      <xdr:rowOff>163286</xdr:rowOff>
    </xdr:to>
    <xdr:graphicFrame macro="">
      <xdr:nvGraphicFramePr>
        <xdr:cNvPr id="152" name="Chart 1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14</xdr:col>
      <xdr:colOff>54429</xdr:colOff>
      <xdr:row>1052</xdr:row>
      <xdr:rowOff>81643</xdr:rowOff>
    </xdr:from>
    <xdr:to>
      <xdr:col>26</xdr:col>
      <xdr:colOff>231322</xdr:colOff>
      <xdr:row>1071</xdr:row>
      <xdr:rowOff>176893</xdr:rowOff>
    </xdr:to>
    <xdr:graphicFrame macro="">
      <xdr:nvGraphicFramePr>
        <xdr:cNvPr id="154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14</xdr:col>
      <xdr:colOff>54428</xdr:colOff>
      <xdr:row>1080</xdr:row>
      <xdr:rowOff>81643</xdr:rowOff>
    </xdr:from>
    <xdr:to>
      <xdr:col>26</xdr:col>
      <xdr:colOff>231321</xdr:colOff>
      <xdr:row>1099</xdr:row>
      <xdr:rowOff>176893</xdr:rowOff>
    </xdr:to>
    <xdr:graphicFrame macro="">
      <xdr:nvGraphicFramePr>
        <xdr:cNvPr id="156" name="Chart 1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14</xdr:col>
      <xdr:colOff>68035</xdr:colOff>
      <xdr:row>1107</xdr:row>
      <xdr:rowOff>81643</xdr:rowOff>
    </xdr:from>
    <xdr:to>
      <xdr:col>26</xdr:col>
      <xdr:colOff>244928</xdr:colOff>
      <xdr:row>1126</xdr:row>
      <xdr:rowOff>176894</xdr:rowOff>
    </xdr:to>
    <xdr:graphicFrame macro="">
      <xdr:nvGraphicFramePr>
        <xdr:cNvPr id="158" name="Chart 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14</xdr:col>
      <xdr:colOff>54428</xdr:colOff>
      <xdr:row>1135</xdr:row>
      <xdr:rowOff>68035</xdr:rowOff>
    </xdr:from>
    <xdr:to>
      <xdr:col>26</xdr:col>
      <xdr:colOff>231321</xdr:colOff>
      <xdr:row>1154</xdr:row>
      <xdr:rowOff>163286</xdr:rowOff>
    </xdr:to>
    <xdr:graphicFrame macro="">
      <xdr:nvGraphicFramePr>
        <xdr:cNvPr id="160" name="Chart 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14</xdr:col>
      <xdr:colOff>81642</xdr:colOff>
      <xdr:row>1162</xdr:row>
      <xdr:rowOff>81643</xdr:rowOff>
    </xdr:from>
    <xdr:to>
      <xdr:col>26</xdr:col>
      <xdr:colOff>258535</xdr:colOff>
      <xdr:row>1181</xdr:row>
      <xdr:rowOff>176893</xdr:rowOff>
    </xdr:to>
    <xdr:graphicFrame macro="">
      <xdr:nvGraphicFramePr>
        <xdr:cNvPr id="162" name="Chart 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22"/>
  <sheetViews>
    <sheetView rightToLeft="1" tabSelected="1" workbookViewId="0">
      <selection activeCell="A8" sqref="A8:I18"/>
    </sheetView>
  </sheetViews>
  <sheetFormatPr defaultColWidth="0" defaultRowHeight="14.25" zeroHeight="1"/>
  <cols>
    <col min="1" max="9" width="12.875" customWidth="1"/>
    <col min="10" max="10" width="9" customWidth="1"/>
    <col min="11" max="16384" width="9" hidden="1"/>
  </cols>
  <sheetData>
    <row r="1" spans="1:10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49.5" customHeight="1">
      <c r="A2" s="50" t="s">
        <v>0</v>
      </c>
      <c r="B2" s="50"/>
      <c r="C2" s="51" t="s">
        <v>1</v>
      </c>
      <c r="D2" s="51"/>
      <c r="E2" s="52"/>
      <c r="F2" s="58"/>
      <c r="G2" s="58"/>
      <c r="H2" s="58"/>
      <c r="I2" s="58"/>
      <c r="J2" s="6"/>
    </row>
    <row r="3" spans="1:10" ht="49.5" customHeight="1">
      <c r="A3" s="53" t="s">
        <v>2</v>
      </c>
      <c r="B3" s="53"/>
      <c r="C3" s="54" t="s">
        <v>3</v>
      </c>
      <c r="D3" s="54"/>
      <c r="E3" s="55"/>
      <c r="F3" s="58"/>
      <c r="G3" s="58"/>
      <c r="H3" s="58"/>
      <c r="I3" s="58"/>
      <c r="J3" s="6"/>
    </row>
    <row r="4" spans="1:10" ht="49.5" customHeight="1">
      <c r="A4" s="53" t="s">
        <v>31</v>
      </c>
      <c r="B4" s="53"/>
      <c r="C4" s="56" t="s">
        <v>32</v>
      </c>
      <c r="D4" s="56"/>
      <c r="E4" s="57"/>
      <c r="F4" s="58"/>
      <c r="G4" s="58"/>
      <c r="H4" s="58"/>
      <c r="I4" s="58"/>
      <c r="J4" s="6"/>
    </row>
    <row r="5" spans="1:10" ht="49.5" customHeight="1">
      <c r="A5" s="53" t="s">
        <v>4</v>
      </c>
      <c r="B5" s="53"/>
      <c r="C5" s="56">
        <v>102</v>
      </c>
      <c r="D5" s="56"/>
      <c r="E5" s="57"/>
      <c r="F5" s="58"/>
      <c r="G5" s="58"/>
      <c r="H5" s="58"/>
      <c r="I5" s="58"/>
      <c r="J5" s="6"/>
    </row>
    <row r="6" spans="1:10" ht="49.5" customHeight="1">
      <c r="A6" s="53" t="s">
        <v>5</v>
      </c>
      <c r="B6" s="53"/>
      <c r="C6" s="54" t="s">
        <v>6</v>
      </c>
      <c r="D6" s="54"/>
      <c r="E6" s="55"/>
      <c r="F6" s="58"/>
      <c r="G6" s="58"/>
      <c r="H6" s="58"/>
      <c r="I6" s="58"/>
      <c r="J6" s="6"/>
    </row>
    <row r="7" spans="1:10" ht="49.5" customHeight="1">
      <c r="A7" s="53" t="s">
        <v>7</v>
      </c>
      <c r="B7" s="53"/>
      <c r="C7" s="54" t="s">
        <v>8</v>
      </c>
      <c r="D7" s="54"/>
      <c r="E7" s="55"/>
      <c r="F7" s="58"/>
      <c r="G7" s="58"/>
      <c r="H7" s="58"/>
      <c r="I7" s="58"/>
      <c r="J7" s="6"/>
    </row>
    <row r="8" spans="1:10" ht="24.95" customHeight="1">
      <c r="A8" s="48" t="s">
        <v>33</v>
      </c>
      <c r="B8" s="49"/>
      <c r="C8" s="49"/>
      <c r="D8" s="49"/>
      <c r="E8" s="49"/>
      <c r="F8" s="49"/>
      <c r="G8" s="49"/>
      <c r="H8" s="49"/>
      <c r="I8" s="49"/>
      <c r="J8" s="6"/>
    </row>
    <row r="9" spans="1:10" ht="24.95" customHeight="1">
      <c r="A9" s="48"/>
      <c r="B9" s="49"/>
      <c r="C9" s="49"/>
      <c r="D9" s="49"/>
      <c r="E9" s="49"/>
      <c r="F9" s="49"/>
      <c r="G9" s="49"/>
      <c r="H9" s="49"/>
      <c r="I9" s="49"/>
      <c r="J9" s="6"/>
    </row>
    <row r="10" spans="1:10" ht="24.95" customHeight="1">
      <c r="A10" s="48"/>
      <c r="B10" s="49"/>
      <c r="C10" s="49"/>
      <c r="D10" s="49"/>
      <c r="E10" s="49"/>
      <c r="F10" s="49"/>
      <c r="G10" s="49"/>
      <c r="H10" s="49"/>
      <c r="I10" s="49"/>
      <c r="J10" s="6"/>
    </row>
    <row r="11" spans="1:10" ht="24.95" customHeight="1">
      <c r="A11" s="48"/>
      <c r="B11" s="49"/>
      <c r="C11" s="49"/>
      <c r="D11" s="49"/>
      <c r="E11" s="49"/>
      <c r="F11" s="49"/>
      <c r="G11" s="49"/>
      <c r="H11" s="49"/>
      <c r="I11" s="49"/>
      <c r="J11" s="6"/>
    </row>
    <row r="12" spans="1:10" ht="24.95" customHeight="1">
      <c r="A12" s="48"/>
      <c r="B12" s="49"/>
      <c r="C12" s="49"/>
      <c r="D12" s="49"/>
      <c r="E12" s="49"/>
      <c r="F12" s="49"/>
      <c r="G12" s="49"/>
      <c r="H12" s="49"/>
      <c r="I12" s="49"/>
      <c r="J12" s="6"/>
    </row>
    <row r="13" spans="1:10" ht="24.95" customHeight="1">
      <c r="A13" s="48"/>
      <c r="B13" s="49"/>
      <c r="C13" s="49"/>
      <c r="D13" s="49"/>
      <c r="E13" s="49"/>
      <c r="F13" s="49"/>
      <c r="G13" s="49"/>
      <c r="H13" s="49"/>
      <c r="I13" s="49"/>
      <c r="J13" s="6"/>
    </row>
    <row r="14" spans="1:10" ht="24.95" customHeight="1">
      <c r="A14" s="48"/>
      <c r="B14" s="49"/>
      <c r="C14" s="49"/>
      <c r="D14" s="49"/>
      <c r="E14" s="49"/>
      <c r="F14" s="49"/>
      <c r="G14" s="49"/>
      <c r="H14" s="49"/>
      <c r="I14" s="49"/>
      <c r="J14" s="6"/>
    </row>
    <row r="15" spans="1:10" ht="24.95" customHeight="1">
      <c r="A15" s="48"/>
      <c r="B15" s="49"/>
      <c r="C15" s="49"/>
      <c r="D15" s="49"/>
      <c r="E15" s="49"/>
      <c r="F15" s="49"/>
      <c r="G15" s="49"/>
      <c r="H15" s="49"/>
      <c r="I15" s="49"/>
      <c r="J15" s="6"/>
    </row>
    <row r="16" spans="1:10" ht="24.95" customHeight="1">
      <c r="A16" s="48"/>
      <c r="B16" s="49"/>
      <c r="C16" s="49"/>
      <c r="D16" s="49"/>
      <c r="E16" s="49"/>
      <c r="F16" s="49"/>
      <c r="G16" s="49"/>
      <c r="H16" s="49"/>
      <c r="I16" s="49"/>
      <c r="J16" s="6"/>
    </row>
    <row r="17" spans="1:10" ht="24.95" customHeight="1">
      <c r="A17" s="48"/>
      <c r="B17" s="49"/>
      <c r="C17" s="49"/>
      <c r="D17" s="49"/>
      <c r="E17" s="49"/>
      <c r="F17" s="49"/>
      <c r="G17" s="49"/>
      <c r="H17" s="49"/>
      <c r="I17" s="49"/>
      <c r="J17" s="6"/>
    </row>
    <row r="18" spans="1:10" ht="24.95" customHeight="1">
      <c r="A18" s="48"/>
      <c r="B18" s="49"/>
      <c r="C18" s="49"/>
      <c r="D18" s="49"/>
      <c r="E18" s="49"/>
      <c r="F18" s="49"/>
      <c r="G18" s="49"/>
      <c r="H18" s="49"/>
      <c r="I18" s="49"/>
      <c r="J18" s="6"/>
    </row>
    <row r="19" spans="1:10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idden="1">
      <c r="A20" s="47" t="str">
        <f>CONCATENATE("وضعیت"," ",A5," ",C5," ",A4," ",C4," ","در "," ",C3," ",A2," ",C2," ",C7)</f>
        <v>وضعیت کلاس 102 رشته انسانی در  نوبت اول سال تحصیلی 1402-1403 دبیرستان دانش پسند</v>
      </c>
      <c r="B20" s="47"/>
      <c r="C20" s="47"/>
      <c r="D20" s="47"/>
      <c r="E20" s="47"/>
      <c r="F20" s="47"/>
      <c r="G20" s="47"/>
      <c r="H20" s="47"/>
      <c r="I20" s="47"/>
    </row>
    <row r="21" spans="1:10" hidden="1">
      <c r="A21" s="47" t="str">
        <f>CONCATENATE("مقایسه وضعیت درسی دانش آموزان"," ",A5," ",C5," ",A4," ",C4," ",C7," ",A2," ",C2)</f>
        <v>مقایسه وضعیت درسی دانش آموزان کلاس 102 رشته انسانی دبیرستان دانش پسند سال تحصیلی 1402-1403</v>
      </c>
      <c r="B21" s="47"/>
      <c r="C21" s="47"/>
      <c r="D21" s="47"/>
      <c r="E21" s="47"/>
      <c r="F21" s="47"/>
      <c r="G21" s="47"/>
      <c r="H21" s="47"/>
      <c r="I21" s="47"/>
    </row>
    <row r="22" spans="1:10">
      <c r="A22" s="6"/>
      <c r="B22" s="6"/>
      <c r="C22" s="6"/>
      <c r="D22" s="6"/>
      <c r="E22" s="6"/>
      <c r="F22" s="6"/>
      <c r="G22" s="6"/>
      <c r="H22" s="6"/>
      <c r="I22" s="6"/>
      <c r="J22" s="6"/>
    </row>
  </sheetData>
  <sheetProtection algorithmName="SHA-512" hashValue="eFZx22jpICYUbHg09LkHIsgJtZiw6Y2MHiDqHazS0v3V4W79aPijoEJqfu7pFAo9U+F/K6+xS0/BGxrRz8lAlw==" saltValue="cuD1lGTohwmmobdgNNg4gw==" spinCount="100000" sheet="1" objects="1" scenarios="1"/>
  <mergeCells count="16">
    <mergeCell ref="A20:I20"/>
    <mergeCell ref="A21:I21"/>
    <mergeCell ref="A8:I18"/>
    <mergeCell ref="A2:B2"/>
    <mergeCell ref="C2:E2"/>
    <mergeCell ref="A3:B3"/>
    <mergeCell ref="C3:E3"/>
    <mergeCell ref="A4:B4"/>
    <mergeCell ref="C4:E4"/>
    <mergeCell ref="A5:B5"/>
    <mergeCell ref="C5:E5"/>
    <mergeCell ref="A6:B6"/>
    <mergeCell ref="C6:E6"/>
    <mergeCell ref="A7:B7"/>
    <mergeCell ref="C7:E7"/>
    <mergeCell ref="F2:I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O70"/>
  <sheetViews>
    <sheetView rightToLeft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1" sqref="D11"/>
    </sheetView>
  </sheetViews>
  <sheetFormatPr defaultColWidth="0" defaultRowHeight="14.25" zeroHeight="1"/>
  <cols>
    <col min="1" max="2" width="10.75" customWidth="1"/>
    <col min="3" max="40" width="4.75" customWidth="1"/>
    <col min="41" max="41" width="0.875" customWidth="1"/>
    <col min="42" max="16384" width="9" hidden="1"/>
  </cols>
  <sheetData>
    <row r="1" spans="1:40" ht="15.75">
      <c r="A1" s="61" t="s">
        <v>28</v>
      </c>
      <c r="B1" s="8" t="s">
        <v>9</v>
      </c>
      <c r="C1" s="59" t="s">
        <v>102</v>
      </c>
      <c r="D1" s="60"/>
      <c r="E1" s="59" t="s">
        <v>103</v>
      </c>
      <c r="F1" s="60"/>
      <c r="G1" s="59" t="s">
        <v>104</v>
      </c>
      <c r="H1" s="60"/>
      <c r="I1" s="59" t="s">
        <v>105</v>
      </c>
      <c r="J1" s="60"/>
      <c r="K1" s="59" t="s">
        <v>106</v>
      </c>
      <c r="L1" s="60"/>
      <c r="M1" s="59" t="s">
        <v>107</v>
      </c>
      <c r="N1" s="60"/>
      <c r="O1" s="59" t="s">
        <v>108</v>
      </c>
      <c r="P1" s="60"/>
      <c r="Q1" s="59" t="s">
        <v>109</v>
      </c>
      <c r="R1" s="60"/>
      <c r="S1" s="59" t="s">
        <v>110</v>
      </c>
      <c r="T1" s="60"/>
      <c r="U1" s="59" t="s">
        <v>111</v>
      </c>
      <c r="V1" s="60"/>
      <c r="W1" s="59" t="s">
        <v>112</v>
      </c>
      <c r="X1" s="60"/>
      <c r="Y1" s="59" t="s">
        <v>113</v>
      </c>
      <c r="Z1" s="60"/>
      <c r="AA1" s="59" t="s">
        <v>114</v>
      </c>
      <c r="AB1" s="60"/>
      <c r="AC1" s="59" t="s">
        <v>115</v>
      </c>
      <c r="AD1" s="60"/>
      <c r="AE1" s="59" t="s">
        <v>116</v>
      </c>
      <c r="AF1" s="60"/>
      <c r="AG1" s="59" t="s">
        <v>117</v>
      </c>
      <c r="AH1" s="60"/>
      <c r="AI1" s="59" t="s">
        <v>118</v>
      </c>
      <c r="AJ1" s="60"/>
      <c r="AK1" s="65" t="s">
        <v>10</v>
      </c>
      <c r="AL1" s="66"/>
      <c r="AM1" s="65" t="s">
        <v>11</v>
      </c>
      <c r="AN1" s="66"/>
    </row>
    <row r="2" spans="1:40" ht="16.5" thickBot="1">
      <c r="A2" s="62"/>
      <c r="B2" s="9" t="s">
        <v>12</v>
      </c>
      <c r="C2" s="63">
        <v>2</v>
      </c>
      <c r="D2" s="64"/>
      <c r="E2" s="63">
        <v>2</v>
      </c>
      <c r="F2" s="64"/>
      <c r="G2" s="63">
        <v>2</v>
      </c>
      <c r="H2" s="64"/>
      <c r="I2" s="63">
        <v>1</v>
      </c>
      <c r="J2" s="64"/>
      <c r="K2" s="63">
        <v>3</v>
      </c>
      <c r="L2" s="64"/>
      <c r="M2" s="63">
        <v>3</v>
      </c>
      <c r="N2" s="64"/>
      <c r="O2" s="63">
        <v>1</v>
      </c>
      <c r="P2" s="64"/>
      <c r="Q2" s="63">
        <v>2</v>
      </c>
      <c r="R2" s="64"/>
      <c r="S2" s="63">
        <v>2</v>
      </c>
      <c r="T2" s="64"/>
      <c r="U2" s="63">
        <v>2</v>
      </c>
      <c r="V2" s="64"/>
      <c r="W2" s="63">
        <v>4</v>
      </c>
      <c r="X2" s="64"/>
      <c r="Y2" s="63">
        <v>4</v>
      </c>
      <c r="Z2" s="64"/>
      <c r="AA2" s="63">
        <v>3</v>
      </c>
      <c r="AB2" s="64"/>
      <c r="AC2" s="63">
        <v>2</v>
      </c>
      <c r="AD2" s="64"/>
      <c r="AE2" s="63">
        <v>2</v>
      </c>
      <c r="AF2" s="64"/>
      <c r="AG2" s="63">
        <v>3</v>
      </c>
      <c r="AH2" s="64"/>
      <c r="AI2" s="63">
        <v>2</v>
      </c>
      <c r="AJ2" s="64"/>
      <c r="AK2" s="67">
        <v>2</v>
      </c>
      <c r="AL2" s="68"/>
      <c r="AM2" s="67">
        <v>2</v>
      </c>
      <c r="AN2" s="68"/>
    </row>
    <row r="3" spans="1:40" ht="16.5" thickBot="1">
      <c r="A3" s="7" t="s">
        <v>13</v>
      </c>
      <c r="B3" s="10" t="s">
        <v>14</v>
      </c>
      <c r="C3" s="11" t="s">
        <v>15</v>
      </c>
      <c r="D3" s="12" t="s">
        <v>16</v>
      </c>
      <c r="E3" s="11" t="s">
        <v>15</v>
      </c>
      <c r="F3" s="12" t="s">
        <v>16</v>
      </c>
      <c r="G3" s="11" t="s">
        <v>15</v>
      </c>
      <c r="H3" s="12" t="s">
        <v>16</v>
      </c>
      <c r="I3" s="11" t="s">
        <v>15</v>
      </c>
      <c r="J3" s="12" t="s">
        <v>16</v>
      </c>
      <c r="K3" s="11" t="s">
        <v>15</v>
      </c>
      <c r="L3" s="12" t="s">
        <v>16</v>
      </c>
      <c r="M3" s="11" t="s">
        <v>15</v>
      </c>
      <c r="N3" s="12" t="s">
        <v>16</v>
      </c>
      <c r="O3" s="11" t="s">
        <v>15</v>
      </c>
      <c r="P3" s="12" t="s">
        <v>16</v>
      </c>
      <c r="Q3" s="11" t="s">
        <v>15</v>
      </c>
      <c r="R3" s="12" t="s">
        <v>16</v>
      </c>
      <c r="S3" s="11" t="s">
        <v>15</v>
      </c>
      <c r="T3" s="12" t="s">
        <v>16</v>
      </c>
      <c r="U3" s="11" t="s">
        <v>15</v>
      </c>
      <c r="V3" s="12" t="s">
        <v>16</v>
      </c>
      <c r="W3" s="11" t="s">
        <v>15</v>
      </c>
      <c r="X3" s="12" t="s">
        <v>16</v>
      </c>
      <c r="Y3" s="11" t="s">
        <v>15</v>
      </c>
      <c r="Z3" s="12" t="s">
        <v>16</v>
      </c>
      <c r="AA3" s="11" t="s">
        <v>15</v>
      </c>
      <c r="AB3" s="12" t="s">
        <v>16</v>
      </c>
      <c r="AC3" s="11" t="s">
        <v>15</v>
      </c>
      <c r="AD3" s="12" t="s">
        <v>16</v>
      </c>
      <c r="AE3" s="11" t="s">
        <v>15</v>
      </c>
      <c r="AF3" s="12" t="s">
        <v>16</v>
      </c>
      <c r="AG3" s="11" t="s">
        <v>15</v>
      </c>
      <c r="AH3" s="12" t="s">
        <v>16</v>
      </c>
      <c r="AI3" s="11" t="s">
        <v>15</v>
      </c>
      <c r="AJ3" s="12" t="s">
        <v>16</v>
      </c>
      <c r="AK3" s="11" t="s">
        <v>15</v>
      </c>
      <c r="AL3" s="12" t="s">
        <v>16</v>
      </c>
      <c r="AM3" s="11" t="s">
        <v>15</v>
      </c>
      <c r="AN3" s="12" t="s">
        <v>16</v>
      </c>
    </row>
    <row r="4" spans="1:40" ht="15.75">
      <c r="A4" s="25" t="s">
        <v>34</v>
      </c>
      <c r="B4" s="26" t="s">
        <v>35</v>
      </c>
      <c r="C4" s="19">
        <v>20</v>
      </c>
      <c r="D4" s="20">
        <v>97</v>
      </c>
      <c r="E4" s="19">
        <v>15</v>
      </c>
      <c r="F4" s="20">
        <v>17</v>
      </c>
      <c r="G4" s="19">
        <v>18</v>
      </c>
      <c r="H4" s="20">
        <v>2</v>
      </c>
      <c r="I4" s="19">
        <v>19.5</v>
      </c>
      <c r="J4" s="20">
        <v>18</v>
      </c>
      <c r="K4" s="19">
        <v>17</v>
      </c>
      <c r="L4" s="20">
        <v>17</v>
      </c>
      <c r="M4" s="19">
        <v>15</v>
      </c>
      <c r="N4" s="20">
        <v>11</v>
      </c>
      <c r="O4" s="19">
        <v>17</v>
      </c>
      <c r="P4" s="20">
        <v>16</v>
      </c>
      <c r="Q4" s="19">
        <v>6</v>
      </c>
      <c r="R4" s="20">
        <v>3</v>
      </c>
      <c r="S4" s="19">
        <v>13</v>
      </c>
      <c r="T4" s="20">
        <v>7</v>
      </c>
      <c r="U4" s="19">
        <v>20</v>
      </c>
      <c r="V4" s="20">
        <v>20</v>
      </c>
      <c r="W4" s="19">
        <v>16</v>
      </c>
      <c r="X4" s="20">
        <v>16</v>
      </c>
      <c r="Y4" s="19">
        <v>20</v>
      </c>
      <c r="Z4" s="20">
        <v>19</v>
      </c>
      <c r="AA4" s="19">
        <v>18</v>
      </c>
      <c r="AB4" s="20">
        <v>18</v>
      </c>
      <c r="AC4" s="19">
        <v>20</v>
      </c>
      <c r="AD4" s="20">
        <v>20</v>
      </c>
      <c r="AE4" s="19">
        <v>20</v>
      </c>
      <c r="AF4" s="20">
        <v>20</v>
      </c>
      <c r="AG4" s="19">
        <v>10</v>
      </c>
      <c r="AH4" s="20">
        <v>10</v>
      </c>
      <c r="AI4" s="19">
        <v>15</v>
      </c>
      <c r="AJ4" s="20">
        <v>16</v>
      </c>
      <c r="AK4" s="44"/>
      <c r="AL4" s="20">
        <v>20</v>
      </c>
      <c r="AM4" s="44"/>
      <c r="AN4" s="20">
        <v>20</v>
      </c>
    </row>
    <row r="5" spans="1:40" ht="15.75">
      <c r="A5" s="27" t="s">
        <v>36</v>
      </c>
      <c r="B5" s="28" t="s">
        <v>37</v>
      </c>
      <c r="C5" s="21">
        <v>19</v>
      </c>
      <c r="D5" s="22">
        <v>19</v>
      </c>
      <c r="E5" s="21">
        <v>17</v>
      </c>
      <c r="F5" s="22">
        <v>19.5</v>
      </c>
      <c r="G5" s="21">
        <v>17</v>
      </c>
      <c r="H5" s="22">
        <v>14</v>
      </c>
      <c r="I5" s="21">
        <v>15</v>
      </c>
      <c r="J5" s="22">
        <v>17</v>
      </c>
      <c r="K5" s="21">
        <v>10</v>
      </c>
      <c r="L5" s="22">
        <v>10</v>
      </c>
      <c r="M5" s="21">
        <v>16</v>
      </c>
      <c r="N5" s="22">
        <v>7</v>
      </c>
      <c r="O5" s="21">
        <v>17</v>
      </c>
      <c r="P5" s="22">
        <v>14</v>
      </c>
      <c r="Q5" s="21">
        <v>5</v>
      </c>
      <c r="R5" s="22">
        <v>9</v>
      </c>
      <c r="S5" s="21">
        <v>17</v>
      </c>
      <c r="T5" s="22">
        <v>11</v>
      </c>
      <c r="U5" s="21">
        <v>20</v>
      </c>
      <c r="V5" s="22">
        <v>20</v>
      </c>
      <c r="W5" s="21">
        <v>11</v>
      </c>
      <c r="X5" s="22">
        <v>13</v>
      </c>
      <c r="Y5" s="21">
        <v>20</v>
      </c>
      <c r="Z5" s="22">
        <v>20</v>
      </c>
      <c r="AA5" s="21">
        <v>20</v>
      </c>
      <c r="AB5" s="22">
        <v>20</v>
      </c>
      <c r="AC5" s="21">
        <v>20</v>
      </c>
      <c r="AD5" s="22">
        <v>20</v>
      </c>
      <c r="AE5" s="21">
        <v>20</v>
      </c>
      <c r="AF5" s="22">
        <v>20</v>
      </c>
      <c r="AG5" s="21">
        <v>20</v>
      </c>
      <c r="AH5" s="22">
        <v>20</v>
      </c>
      <c r="AI5" s="21">
        <v>20</v>
      </c>
      <c r="AJ5" s="22">
        <v>20</v>
      </c>
      <c r="AK5" s="45"/>
      <c r="AL5" s="22">
        <v>19</v>
      </c>
      <c r="AM5" s="45"/>
      <c r="AN5" s="22">
        <v>18</v>
      </c>
    </row>
    <row r="6" spans="1:40" ht="15.75">
      <c r="A6" s="27" t="s">
        <v>38</v>
      </c>
      <c r="B6" s="28" t="s">
        <v>39</v>
      </c>
      <c r="C6" s="21">
        <v>10</v>
      </c>
      <c r="D6" s="22">
        <v>10</v>
      </c>
      <c r="E6" s="21">
        <v>14</v>
      </c>
      <c r="F6" s="22">
        <v>12</v>
      </c>
      <c r="G6" s="21">
        <v>12</v>
      </c>
      <c r="H6" s="22">
        <v>3</v>
      </c>
      <c r="I6" s="21">
        <v>10</v>
      </c>
      <c r="J6" s="22">
        <v>17</v>
      </c>
      <c r="K6" s="21">
        <v>14</v>
      </c>
      <c r="L6" s="22">
        <v>98</v>
      </c>
      <c r="M6" s="21">
        <v>13</v>
      </c>
      <c r="N6" s="22">
        <v>4</v>
      </c>
      <c r="O6" s="21">
        <v>5</v>
      </c>
      <c r="P6" s="22">
        <v>2</v>
      </c>
      <c r="Q6" s="21">
        <v>10</v>
      </c>
      <c r="R6" s="22">
        <v>97</v>
      </c>
      <c r="S6" s="21">
        <v>13</v>
      </c>
      <c r="T6" s="22">
        <v>5</v>
      </c>
      <c r="U6" s="21">
        <v>20</v>
      </c>
      <c r="V6" s="22">
        <v>20</v>
      </c>
      <c r="W6" s="21">
        <v>18</v>
      </c>
      <c r="X6" s="22">
        <v>14</v>
      </c>
      <c r="Y6" s="21">
        <v>10</v>
      </c>
      <c r="Z6" s="22">
        <v>13</v>
      </c>
      <c r="AA6" s="21">
        <v>10</v>
      </c>
      <c r="AB6" s="22">
        <v>10</v>
      </c>
      <c r="AC6" s="21">
        <v>20</v>
      </c>
      <c r="AD6" s="22">
        <v>20</v>
      </c>
      <c r="AE6" s="21">
        <v>20</v>
      </c>
      <c r="AF6" s="22">
        <v>20</v>
      </c>
      <c r="AG6" s="21">
        <v>20</v>
      </c>
      <c r="AH6" s="22">
        <v>20</v>
      </c>
      <c r="AI6" s="21">
        <v>20</v>
      </c>
      <c r="AJ6" s="22">
        <v>20</v>
      </c>
      <c r="AK6" s="45"/>
      <c r="AL6" s="22">
        <v>20</v>
      </c>
      <c r="AM6" s="45"/>
      <c r="AN6" s="22">
        <v>20</v>
      </c>
    </row>
    <row r="7" spans="1:40" ht="15.75">
      <c r="A7" s="27" t="s">
        <v>40</v>
      </c>
      <c r="B7" s="28" t="s">
        <v>41</v>
      </c>
      <c r="C7" s="21">
        <v>15</v>
      </c>
      <c r="D7" s="22">
        <v>17</v>
      </c>
      <c r="E7" s="21">
        <v>18</v>
      </c>
      <c r="F7" s="22">
        <v>12</v>
      </c>
      <c r="G7" s="21">
        <v>16</v>
      </c>
      <c r="H7" s="22">
        <v>16</v>
      </c>
      <c r="I7" s="21">
        <v>19</v>
      </c>
      <c r="J7" s="22">
        <v>18</v>
      </c>
      <c r="K7" s="21">
        <v>18</v>
      </c>
      <c r="L7" s="22">
        <v>18</v>
      </c>
      <c r="M7" s="21">
        <v>13</v>
      </c>
      <c r="N7" s="22">
        <v>8</v>
      </c>
      <c r="O7" s="21">
        <v>16</v>
      </c>
      <c r="P7" s="22">
        <v>6</v>
      </c>
      <c r="Q7" s="21">
        <v>4</v>
      </c>
      <c r="R7" s="22">
        <v>3</v>
      </c>
      <c r="S7" s="21">
        <v>12</v>
      </c>
      <c r="T7" s="22">
        <v>8.5</v>
      </c>
      <c r="U7" s="21">
        <v>20</v>
      </c>
      <c r="V7" s="22">
        <v>20</v>
      </c>
      <c r="W7" s="21">
        <v>11</v>
      </c>
      <c r="X7" s="22">
        <v>13</v>
      </c>
      <c r="Y7" s="21">
        <v>20</v>
      </c>
      <c r="Z7" s="22">
        <v>20</v>
      </c>
      <c r="AA7" s="21">
        <v>10</v>
      </c>
      <c r="AB7" s="22">
        <v>10</v>
      </c>
      <c r="AC7" s="21">
        <v>20</v>
      </c>
      <c r="AD7" s="22">
        <v>20</v>
      </c>
      <c r="AE7" s="21">
        <v>20</v>
      </c>
      <c r="AF7" s="22">
        <v>20</v>
      </c>
      <c r="AG7" s="21">
        <v>20</v>
      </c>
      <c r="AH7" s="22">
        <v>20</v>
      </c>
      <c r="AI7" s="21">
        <v>20</v>
      </c>
      <c r="AJ7" s="22">
        <v>20</v>
      </c>
      <c r="AK7" s="45"/>
      <c r="AL7" s="22">
        <v>20</v>
      </c>
      <c r="AM7" s="45"/>
      <c r="AN7" s="22">
        <v>18</v>
      </c>
    </row>
    <row r="8" spans="1:40" ht="15.75">
      <c r="A8" s="27" t="s">
        <v>42</v>
      </c>
      <c r="B8" s="28" t="s">
        <v>43</v>
      </c>
      <c r="C8" s="21">
        <v>20</v>
      </c>
      <c r="D8" s="22">
        <v>20</v>
      </c>
      <c r="E8" s="21">
        <v>20</v>
      </c>
      <c r="F8" s="22">
        <v>20</v>
      </c>
      <c r="G8" s="21">
        <v>20</v>
      </c>
      <c r="H8" s="22">
        <v>19</v>
      </c>
      <c r="I8" s="21">
        <v>20</v>
      </c>
      <c r="J8" s="22">
        <v>20</v>
      </c>
      <c r="K8" s="21">
        <v>20</v>
      </c>
      <c r="L8" s="22">
        <v>20</v>
      </c>
      <c r="M8" s="21">
        <v>19</v>
      </c>
      <c r="N8" s="22">
        <v>18</v>
      </c>
      <c r="O8" s="21">
        <v>16</v>
      </c>
      <c r="P8" s="22">
        <v>17</v>
      </c>
      <c r="Q8" s="21">
        <v>16</v>
      </c>
      <c r="R8" s="22">
        <v>14</v>
      </c>
      <c r="S8" s="21">
        <v>20</v>
      </c>
      <c r="T8" s="22">
        <v>15</v>
      </c>
      <c r="U8" s="21">
        <v>20</v>
      </c>
      <c r="V8" s="22">
        <v>20</v>
      </c>
      <c r="W8" s="21">
        <v>18</v>
      </c>
      <c r="X8" s="22">
        <v>18</v>
      </c>
      <c r="Y8" s="21">
        <v>20</v>
      </c>
      <c r="Z8" s="22">
        <v>20</v>
      </c>
      <c r="AA8" s="21">
        <v>20</v>
      </c>
      <c r="AB8" s="22">
        <v>20</v>
      </c>
      <c r="AC8" s="21">
        <v>20</v>
      </c>
      <c r="AD8" s="22">
        <v>20</v>
      </c>
      <c r="AE8" s="21">
        <v>20</v>
      </c>
      <c r="AF8" s="22">
        <v>18</v>
      </c>
      <c r="AG8" s="21">
        <v>20</v>
      </c>
      <c r="AH8" s="22">
        <v>20</v>
      </c>
      <c r="AI8" s="21">
        <v>20</v>
      </c>
      <c r="AJ8" s="22">
        <v>20</v>
      </c>
      <c r="AK8" s="45"/>
      <c r="AL8" s="22">
        <v>13</v>
      </c>
      <c r="AM8" s="45"/>
      <c r="AN8" s="22">
        <v>16</v>
      </c>
    </row>
    <row r="9" spans="1:40" ht="15.75">
      <c r="A9" s="27" t="s">
        <v>44</v>
      </c>
      <c r="B9" s="28" t="s">
        <v>45</v>
      </c>
      <c r="C9" s="21">
        <v>20</v>
      </c>
      <c r="D9" s="22">
        <v>20</v>
      </c>
      <c r="E9" s="21">
        <v>20</v>
      </c>
      <c r="F9" s="22">
        <v>19</v>
      </c>
      <c r="G9" s="21">
        <v>19</v>
      </c>
      <c r="H9" s="22">
        <v>18</v>
      </c>
      <c r="I9" s="21">
        <v>20</v>
      </c>
      <c r="J9" s="22">
        <v>19</v>
      </c>
      <c r="K9" s="21">
        <v>19</v>
      </c>
      <c r="L9" s="22">
        <v>19</v>
      </c>
      <c r="M9" s="21">
        <v>17</v>
      </c>
      <c r="N9" s="22">
        <v>12</v>
      </c>
      <c r="O9" s="21">
        <v>19</v>
      </c>
      <c r="P9" s="22">
        <v>17</v>
      </c>
      <c r="Q9" s="21">
        <v>14</v>
      </c>
      <c r="R9" s="22">
        <v>12</v>
      </c>
      <c r="S9" s="21">
        <v>15</v>
      </c>
      <c r="T9" s="22">
        <v>10</v>
      </c>
      <c r="U9" s="21">
        <v>20</v>
      </c>
      <c r="V9" s="22">
        <v>20</v>
      </c>
      <c r="W9" s="21">
        <v>15</v>
      </c>
      <c r="X9" s="22">
        <v>9</v>
      </c>
      <c r="Y9" s="21">
        <v>20</v>
      </c>
      <c r="Z9" s="22">
        <v>20</v>
      </c>
      <c r="AA9" s="21">
        <v>20</v>
      </c>
      <c r="AB9" s="22">
        <v>20</v>
      </c>
      <c r="AC9" s="21">
        <v>20</v>
      </c>
      <c r="AD9" s="22">
        <v>20</v>
      </c>
      <c r="AE9" s="21">
        <v>15</v>
      </c>
      <c r="AF9" s="22">
        <v>16</v>
      </c>
      <c r="AG9" s="21">
        <v>10</v>
      </c>
      <c r="AH9" s="22">
        <v>10</v>
      </c>
      <c r="AI9" s="21">
        <v>20</v>
      </c>
      <c r="AJ9" s="22">
        <v>20</v>
      </c>
      <c r="AK9" s="45"/>
      <c r="AL9" s="22">
        <v>20</v>
      </c>
      <c r="AM9" s="45"/>
      <c r="AN9" s="22">
        <v>20</v>
      </c>
    </row>
    <row r="10" spans="1:40" ht="15.75">
      <c r="A10" s="27" t="s">
        <v>46</v>
      </c>
      <c r="B10" s="28" t="s">
        <v>47</v>
      </c>
      <c r="C10" s="21">
        <v>20</v>
      </c>
      <c r="D10" s="22">
        <v>20</v>
      </c>
      <c r="E10" s="21">
        <v>20</v>
      </c>
      <c r="F10" s="22">
        <v>18.5</v>
      </c>
      <c r="G10" s="21">
        <v>2</v>
      </c>
      <c r="H10" s="22">
        <v>20</v>
      </c>
      <c r="I10" s="21">
        <v>20</v>
      </c>
      <c r="J10" s="22">
        <v>20</v>
      </c>
      <c r="K10" s="21">
        <v>20</v>
      </c>
      <c r="L10" s="22">
        <v>20</v>
      </c>
      <c r="M10" s="21">
        <v>18</v>
      </c>
      <c r="N10" s="22">
        <v>15</v>
      </c>
      <c r="O10" s="21">
        <v>14</v>
      </c>
      <c r="P10" s="22">
        <v>10</v>
      </c>
      <c r="Q10" s="21">
        <v>13</v>
      </c>
      <c r="R10" s="22">
        <v>11</v>
      </c>
      <c r="S10" s="21">
        <v>16</v>
      </c>
      <c r="T10" s="22">
        <v>10.5</v>
      </c>
      <c r="U10" s="21">
        <v>20</v>
      </c>
      <c r="V10" s="22">
        <v>20</v>
      </c>
      <c r="W10" s="21">
        <v>18</v>
      </c>
      <c r="X10" s="22">
        <v>16</v>
      </c>
      <c r="Y10" s="21">
        <v>20</v>
      </c>
      <c r="Z10" s="22">
        <v>20</v>
      </c>
      <c r="AA10" s="21">
        <v>20</v>
      </c>
      <c r="AB10" s="22">
        <v>20</v>
      </c>
      <c r="AC10" s="21">
        <v>20</v>
      </c>
      <c r="AD10" s="22">
        <v>20</v>
      </c>
      <c r="AE10" s="21">
        <v>20</v>
      </c>
      <c r="AF10" s="22">
        <v>20</v>
      </c>
      <c r="AG10" s="21">
        <v>20</v>
      </c>
      <c r="AH10" s="22">
        <v>20</v>
      </c>
      <c r="AI10" s="21">
        <v>20</v>
      </c>
      <c r="AJ10" s="22">
        <v>18</v>
      </c>
      <c r="AK10" s="45"/>
      <c r="AL10" s="22">
        <v>20</v>
      </c>
      <c r="AM10" s="45"/>
      <c r="AN10" s="22">
        <v>20</v>
      </c>
    </row>
    <row r="11" spans="1:40" ht="15.75">
      <c r="A11" s="27" t="s">
        <v>48</v>
      </c>
      <c r="B11" s="28" t="s">
        <v>49</v>
      </c>
      <c r="C11" s="21">
        <v>12</v>
      </c>
      <c r="D11" s="22">
        <v>12</v>
      </c>
      <c r="E11" s="21">
        <v>14</v>
      </c>
      <c r="F11" s="22">
        <v>9</v>
      </c>
      <c r="G11" s="21">
        <v>15</v>
      </c>
      <c r="H11" s="22">
        <v>10</v>
      </c>
      <c r="I11" s="21">
        <v>19</v>
      </c>
      <c r="J11" s="22">
        <v>16</v>
      </c>
      <c r="K11" s="21">
        <v>15</v>
      </c>
      <c r="L11" s="22">
        <v>15</v>
      </c>
      <c r="M11" s="21">
        <v>15</v>
      </c>
      <c r="N11" s="22">
        <v>12</v>
      </c>
      <c r="O11" s="21">
        <v>15</v>
      </c>
      <c r="P11" s="22">
        <v>3</v>
      </c>
      <c r="Q11" s="21">
        <v>5</v>
      </c>
      <c r="R11" s="22">
        <v>2</v>
      </c>
      <c r="S11" s="21">
        <v>12</v>
      </c>
      <c r="T11" s="22">
        <v>2.5</v>
      </c>
      <c r="U11" s="21">
        <v>20</v>
      </c>
      <c r="V11" s="22">
        <v>20</v>
      </c>
      <c r="W11" s="21">
        <v>7</v>
      </c>
      <c r="X11" s="22">
        <v>5</v>
      </c>
      <c r="Y11" s="21">
        <v>20</v>
      </c>
      <c r="Z11" s="22">
        <v>18</v>
      </c>
      <c r="AA11" s="21">
        <v>20</v>
      </c>
      <c r="AB11" s="22">
        <v>20</v>
      </c>
      <c r="AC11" s="21">
        <v>20</v>
      </c>
      <c r="AD11" s="22">
        <v>20</v>
      </c>
      <c r="AE11" s="21">
        <v>20</v>
      </c>
      <c r="AF11" s="22">
        <v>20</v>
      </c>
      <c r="AG11" s="21">
        <v>10</v>
      </c>
      <c r="AH11" s="22">
        <v>10</v>
      </c>
      <c r="AI11" s="21">
        <v>15</v>
      </c>
      <c r="AJ11" s="22">
        <v>16</v>
      </c>
      <c r="AK11" s="45"/>
      <c r="AL11" s="22">
        <v>20</v>
      </c>
      <c r="AM11" s="45"/>
      <c r="AN11" s="22">
        <v>20</v>
      </c>
    </row>
    <row r="12" spans="1:40" ht="15.75">
      <c r="A12" s="27" t="s">
        <v>50</v>
      </c>
      <c r="B12" s="28" t="s">
        <v>51</v>
      </c>
      <c r="C12" s="21">
        <v>19</v>
      </c>
      <c r="D12" s="22">
        <v>18</v>
      </c>
      <c r="E12" s="21">
        <v>14</v>
      </c>
      <c r="F12" s="22">
        <v>16</v>
      </c>
      <c r="G12" s="21">
        <v>14</v>
      </c>
      <c r="H12" s="22">
        <v>7</v>
      </c>
      <c r="I12" s="21">
        <v>5</v>
      </c>
      <c r="J12" s="22">
        <v>17</v>
      </c>
      <c r="K12" s="21">
        <v>5</v>
      </c>
      <c r="L12" s="22">
        <v>5</v>
      </c>
      <c r="M12" s="21">
        <v>12</v>
      </c>
      <c r="N12" s="22">
        <v>8</v>
      </c>
      <c r="O12" s="21">
        <v>6</v>
      </c>
      <c r="P12" s="22">
        <v>12</v>
      </c>
      <c r="Q12" s="21">
        <v>3</v>
      </c>
      <c r="R12" s="22">
        <v>4</v>
      </c>
      <c r="S12" s="21">
        <v>12</v>
      </c>
      <c r="T12" s="22">
        <v>7</v>
      </c>
      <c r="U12" s="21">
        <v>20</v>
      </c>
      <c r="V12" s="22">
        <v>20</v>
      </c>
      <c r="W12" s="21">
        <v>8</v>
      </c>
      <c r="X12" s="22">
        <v>8</v>
      </c>
      <c r="Y12" s="21">
        <v>15</v>
      </c>
      <c r="Z12" s="22">
        <v>16</v>
      </c>
      <c r="AA12" s="21">
        <v>10</v>
      </c>
      <c r="AB12" s="22">
        <v>10</v>
      </c>
      <c r="AC12" s="21">
        <v>20</v>
      </c>
      <c r="AD12" s="22">
        <v>20</v>
      </c>
      <c r="AE12" s="21">
        <v>20</v>
      </c>
      <c r="AF12" s="22">
        <v>20</v>
      </c>
      <c r="AG12" s="21">
        <v>20</v>
      </c>
      <c r="AH12" s="22">
        <v>20</v>
      </c>
      <c r="AI12" s="21">
        <v>20</v>
      </c>
      <c r="AJ12" s="22">
        <v>20</v>
      </c>
      <c r="AK12" s="45"/>
      <c r="AL12" s="22">
        <v>20</v>
      </c>
      <c r="AM12" s="45"/>
      <c r="AN12" s="22">
        <v>20</v>
      </c>
    </row>
    <row r="13" spans="1:40" ht="15.75">
      <c r="A13" s="27" t="s">
        <v>52</v>
      </c>
      <c r="B13" s="28" t="s">
        <v>53</v>
      </c>
      <c r="C13" s="21">
        <v>20</v>
      </c>
      <c r="D13" s="22">
        <v>20</v>
      </c>
      <c r="E13" s="21">
        <v>20</v>
      </c>
      <c r="F13" s="22">
        <v>19</v>
      </c>
      <c r="G13" s="21">
        <v>20</v>
      </c>
      <c r="H13" s="22">
        <v>19</v>
      </c>
      <c r="I13" s="21">
        <v>20</v>
      </c>
      <c r="J13" s="22">
        <v>20</v>
      </c>
      <c r="K13" s="21">
        <v>20</v>
      </c>
      <c r="L13" s="22">
        <v>20</v>
      </c>
      <c r="M13" s="21">
        <v>19</v>
      </c>
      <c r="N13" s="22">
        <v>18</v>
      </c>
      <c r="O13" s="21">
        <v>20</v>
      </c>
      <c r="P13" s="22">
        <v>98</v>
      </c>
      <c r="Q13" s="21">
        <v>12</v>
      </c>
      <c r="R13" s="22">
        <v>6</v>
      </c>
      <c r="S13" s="21">
        <v>12</v>
      </c>
      <c r="T13" s="22">
        <v>13</v>
      </c>
      <c r="U13" s="21">
        <v>20</v>
      </c>
      <c r="V13" s="22">
        <v>20</v>
      </c>
      <c r="W13" s="21">
        <v>13</v>
      </c>
      <c r="X13" s="22">
        <v>11</v>
      </c>
      <c r="Y13" s="21">
        <v>20</v>
      </c>
      <c r="Z13" s="22">
        <v>20</v>
      </c>
      <c r="AA13" s="21">
        <v>20</v>
      </c>
      <c r="AB13" s="22">
        <v>20</v>
      </c>
      <c r="AC13" s="21">
        <v>20</v>
      </c>
      <c r="AD13" s="22">
        <v>20</v>
      </c>
      <c r="AE13" s="21">
        <v>20</v>
      </c>
      <c r="AF13" s="22">
        <v>20</v>
      </c>
      <c r="AG13" s="21">
        <v>20</v>
      </c>
      <c r="AH13" s="22">
        <v>20</v>
      </c>
      <c r="AI13" s="21">
        <v>15</v>
      </c>
      <c r="AJ13" s="22">
        <v>16</v>
      </c>
      <c r="AK13" s="45"/>
      <c r="AL13" s="22">
        <v>18</v>
      </c>
      <c r="AM13" s="45"/>
      <c r="AN13" s="22">
        <v>20</v>
      </c>
    </row>
    <row r="14" spans="1:40" ht="15.75">
      <c r="A14" s="27" t="s">
        <v>54</v>
      </c>
      <c r="B14" s="28" t="s">
        <v>55</v>
      </c>
      <c r="C14" s="21">
        <v>15</v>
      </c>
      <c r="D14" s="22">
        <v>15</v>
      </c>
      <c r="E14" s="21">
        <v>15</v>
      </c>
      <c r="F14" s="22">
        <v>12</v>
      </c>
      <c r="G14" s="21">
        <v>7</v>
      </c>
      <c r="H14" s="22">
        <v>6</v>
      </c>
      <c r="I14" s="21">
        <v>11</v>
      </c>
      <c r="J14" s="22">
        <v>17</v>
      </c>
      <c r="K14" s="21">
        <v>8</v>
      </c>
      <c r="L14" s="22">
        <v>8</v>
      </c>
      <c r="M14" s="21">
        <v>14</v>
      </c>
      <c r="N14" s="22">
        <v>4</v>
      </c>
      <c r="O14" s="21">
        <v>7</v>
      </c>
      <c r="P14" s="22">
        <v>6</v>
      </c>
      <c r="Q14" s="21">
        <v>6</v>
      </c>
      <c r="R14" s="22">
        <v>1</v>
      </c>
      <c r="S14" s="21">
        <v>16</v>
      </c>
      <c r="T14" s="22">
        <v>2</v>
      </c>
      <c r="U14" s="21">
        <v>20</v>
      </c>
      <c r="V14" s="22">
        <v>20</v>
      </c>
      <c r="W14" s="21">
        <v>6</v>
      </c>
      <c r="X14" s="22">
        <v>6</v>
      </c>
      <c r="Y14" s="21">
        <v>15</v>
      </c>
      <c r="Z14" s="22">
        <v>16</v>
      </c>
      <c r="AA14" s="21">
        <v>10</v>
      </c>
      <c r="AB14" s="22">
        <v>97</v>
      </c>
      <c r="AC14" s="21">
        <v>20</v>
      </c>
      <c r="AD14" s="22">
        <v>20</v>
      </c>
      <c r="AE14" s="21">
        <v>20</v>
      </c>
      <c r="AF14" s="22">
        <v>20</v>
      </c>
      <c r="AG14" s="21">
        <v>20</v>
      </c>
      <c r="AH14" s="22">
        <v>20</v>
      </c>
      <c r="AI14" s="21">
        <v>20</v>
      </c>
      <c r="AJ14" s="22">
        <v>20</v>
      </c>
      <c r="AK14" s="45"/>
      <c r="AL14" s="22">
        <v>16</v>
      </c>
      <c r="AM14" s="45"/>
      <c r="AN14" s="22">
        <v>18</v>
      </c>
    </row>
    <row r="15" spans="1:40" ht="15.75">
      <c r="A15" s="27" t="s">
        <v>56</v>
      </c>
      <c r="B15" s="28" t="s">
        <v>57</v>
      </c>
      <c r="C15" s="21">
        <v>20</v>
      </c>
      <c r="D15" s="22">
        <v>17</v>
      </c>
      <c r="E15" s="21">
        <v>19</v>
      </c>
      <c r="F15" s="22">
        <v>11</v>
      </c>
      <c r="G15" s="21">
        <v>15</v>
      </c>
      <c r="H15" s="22">
        <v>6</v>
      </c>
      <c r="I15" s="21">
        <v>19</v>
      </c>
      <c r="J15" s="22">
        <v>17</v>
      </c>
      <c r="K15" s="21">
        <v>13</v>
      </c>
      <c r="L15" s="22">
        <v>13</v>
      </c>
      <c r="M15" s="21">
        <v>12</v>
      </c>
      <c r="N15" s="22">
        <v>7</v>
      </c>
      <c r="O15" s="21">
        <v>13</v>
      </c>
      <c r="P15" s="22">
        <v>4</v>
      </c>
      <c r="Q15" s="21">
        <v>5</v>
      </c>
      <c r="R15" s="22">
        <v>2</v>
      </c>
      <c r="S15" s="21">
        <v>17</v>
      </c>
      <c r="T15" s="22">
        <v>5</v>
      </c>
      <c r="U15" s="21">
        <v>20</v>
      </c>
      <c r="V15" s="22">
        <v>20</v>
      </c>
      <c r="W15" s="21">
        <v>6</v>
      </c>
      <c r="X15" s="22">
        <v>6</v>
      </c>
      <c r="Y15" s="21">
        <v>20</v>
      </c>
      <c r="Z15" s="22">
        <v>18</v>
      </c>
      <c r="AA15" s="21">
        <v>10</v>
      </c>
      <c r="AB15" s="22">
        <v>10</v>
      </c>
      <c r="AC15" s="21">
        <v>20</v>
      </c>
      <c r="AD15" s="22">
        <v>20</v>
      </c>
      <c r="AE15" s="21">
        <v>20</v>
      </c>
      <c r="AF15" s="22">
        <v>18</v>
      </c>
      <c r="AG15" s="21">
        <v>20</v>
      </c>
      <c r="AH15" s="22">
        <v>20</v>
      </c>
      <c r="AI15" s="21">
        <v>20</v>
      </c>
      <c r="AJ15" s="22">
        <v>20</v>
      </c>
      <c r="AK15" s="45"/>
      <c r="AL15" s="22">
        <v>20</v>
      </c>
      <c r="AM15" s="45"/>
      <c r="AN15" s="22">
        <v>16</v>
      </c>
    </row>
    <row r="16" spans="1:40" ht="15.75">
      <c r="A16" s="27" t="s">
        <v>58</v>
      </c>
      <c r="B16" s="28" t="s">
        <v>59</v>
      </c>
      <c r="C16" s="21">
        <v>20</v>
      </c>
      <c r="D16" s="22">
        <v>20</v>
      </c>
      <c r="E16" s="21">
        <v>20</v>
      </c>
      <c r="F16" s="22">
        <v>19.5</v>
      </c>
      <c r="G16" s="21">
        <v>20</v>
      </c>
      <c r="H16" s="22">
        <v>20</v>
      </c>
      <c r="I16" s="21">
        <v>20</v>
      </c>
      <c r="J16" s="22">
        <v>20</v>
      </c>
      <c r="K16" s="21">
        <v>20</v>
      </c>
      <c r="L16" s="22">
        <v>20</v>
      </c>
      <c r="M16" s="21">
        <v>20</v>
      </c>
      <c r="N16" s="22">
        <v>20</v>
      </c>
      <c r="O16" s="21">
        <v>20</v>
      </c>
      <c r="P16" s="22">
        <v>20</v>
      </c>
      <c r="Q16" s="21">
        <v>18</v>
      </c>
      <c r="R16" s="22">
        <v>16</v>
      </c>
      <c r="S16" s="21">
        <v>12</v>
      </c>
      <c r="T16" s="22">
        <v>12</v>
      </c>
      <c r="U16" s="21">
        <v>20</v>
      </c>
      <c r="V16" s="22">
        <v>20</v>
      </c>
      <c r="W16" s="21">
        <v>18</v>
      </c>
      <c r="X16" s="22">
        <v>14</v>
      </c>
      <c r="Y16" s="21">
        <v>20</v>
      </c>
      <c r="Z16" s="22">
        <v>20</v>
      </c>
      <c r="AA16" s="21">
        <v>20</v>
      </c>
      <c r="AB16" s="22">
        <v>20</v>
      </c>
      <c r="AC16" s="21">
        <v>20</v>
      </c>
      <c r="AD16" s="22">
        <v>20</v>
      </c>
      <c r="AE16" s="21">
        <v>15</v>
      </c>
      <c r="AF16" s="22">
        <v>16</v>
      </c>
      <c r="AG16" s="21">
        <v>10</v>
      </c>
      <c r="AH16" s="22">
        <v>10</v>
      </c>
      <c r="AI16" s="21">
        <v>20</v>
      </c>
      <c r="AJ16" s="22">
        <v>20</v>
      </c>
      <c r="AK16" s="45"/>
      <c r="AL16" s="22">
        <v>16</v>
      </c>
      <c r="AM16" s="45"/>
      <c r="AN16" s="22">
        <v>20</v>
      </c>
    </row>
    <row r="17" spans="1:40" ht="15.75">
      <c r="A17" s="27" t="s">
        <v>56</v>
      </c>
      <c r="B17" s="28" t="s">
        <v>60</v>
      </c>
      <c r="C17" s="21">
        <v>15</v>
      </c>
      <c r="D17" s="22">
        <v>10</v>
      </c>
      <c r="E17" s="21">
        <v>14</v>
      </c>
      <c r="F17" s="22">
        <v>97</v>
      </c>
      <c r="G17" s="21">
        <v>15</v>
      </c>
      <c r="H17" s="22">
        <v>98</v>
      </c>
      <c r="I17" s="21">
        <v>10</v>
      </c>
      <c r="J17" s="22">
        <v>97</v>
      </c>
      <c r="K17" s="21">
        <v>12</v>
      </c>
      <c r="L17" s="22">
        <v>98</v>
      </c>
      <c r="M17" s="21">
        <v>10</v>
      </c>
      <c r="N17" s="22">
        <v>2</v>
      </c>
      <c r="O17" s="21">
        <v>8</v>
      </c>
      <c r="P17" s="22">
        <v>97</v>
      </c>
      <c r="Q17" s="21">
        <v>3</v>
      </c>
      <c r="R17" s="22">
        <v>98</v>
      </c>
      <c r="S17" s="21">
        <v>15</v>
      </c>
      <c r="T17" s="22">
        <v>10</v>
      </c>
      <c r="U17" s="21">
        <v>20</v>
      </c>
      <c r="V17" s="22">
        <v>20</v>
      </c>
      <c r="W17" s="21">
        <v>16</v>
      </c>
      <c r="X17" s="22">
        <v>97</v>
      </c>
      <c r="Y17" s="21">
        <v>15</v>
      </c>
      <c r="Z17" s="22">
        <v>98</v>
      </c>
      <c r="AA17" s="21">
        <v>13</v>
      </c>
      <c r="AB17" s="22">
        <v>12</v>
      </c>
      <c r="AC17" s="21">
        <v>20</v>
      </c>
      <c r="AD17" s="22">
        <v>20</v>
      </c>
      <c r="AE17" s="21">
        <v>20</v>
      </c>
      <c r="AF17" s="22">
        <v>20</v>
      </c>
      <c r="AG17" s="21">
        <v>20</v>
      </c>
      <c r="AH17" s="22">
        <v>20</v>
      </c>
      <c r="AI17" s="21">
        <v>20</v>
      </c>
      <c r="AJ17" s="22">
        <v>20</v>
      </c>
      <c r="AK17" s="45"/>
      <c r="AL17" s="22">
        <v>18</v>
      </c>
      <c r="AM17" s="45"/>
      <c r="AN17" s="22">
        <v>20</v>
      </c>
    </row>
    <row r="18" spans="1:40" ht="15.75">
      <c r="A18" s="27" t="s">
        <v>61</v>
      </c>
      <c r="B18" s="28" t="s">
        <v>62</v>
      </c>
      <c r="C18" s="21">
        <v>19</v>
      </c>
      <c r="D18" s="22">
        <v>17</v>
      </c>
      <c r="E18" s="21">
        <v>17</v>
      </c>
      <c r="F18" s="22">
        <v>8</v>
      </c>
      <c r="G18" s="21">
        <v>16</v>
      </c>
      <c r="H18" s="22">
        <v>14</v>
      </c>
      <c r="I18" s="21">
        <v>18</v>
      </c>
      <c r="J18" s="22">
        <v>16</v>
      </c>
      <c r="K18" s="21">
        <v>15</v>
      </c>
      <c r="L18" s="22">
        <v>15</v>
      </c>
      <c r="M18" s="21">
        <v>14</v>
      </c>
      <c r="N18" s="22">
        <v>5</v>
      </c>
      <c r="O18" s="21">
        <v>11</v>
      </c>
      <c r="P18" s="22">
        <v>3</v>
      </c>
      <c r="Q18" s="21">
        <v>6</v>
      </c>
      <c r="R18" s="22">
        <v>2</v>
      </c>
      <c r="S18" s="21">
        <v>17</v>
      </c>
      <c r="T18" s="22">
        <v>2.5</v>
      </c>
      <c r="U18" s="21">
        <v>20</v>
      </c>
      <c r="V18" s="22">
        <v>20</v>
      </c>
      <c r="W18" s="21">
        <v>6</v>
      </c>
      <c r="X18" s="22">
        <v>6</v>
      </c>
      <c r="Y18" s="21">
        <v>18</v>
      </c>
      <c r="Z18" s="22">
        <v>17</v>
      </c>
      <c r="AA18" s="21">
        <v>20</v>
      </c>
      <c r="AB18" s="22">
        <v>20</v>
      </c>
      <c r="AC18" s="21">
        <v>20</v>
      </c>
      <c r="AD18" s="22">
        <v>20</v>
      </c>
      <c r="AE18" s="21">
        <v>20</v>
      </c>
      <c r="AF18" s="22">
        <v>20</v>
      </c>
      <c r="AG18" s="21">
        <v>10</v>
      </c>
      <c r="AH18" s="22">
        <v>10</v>
      </c>
      <c r="AI18" s="21">
        <v>20</v>
      </c>
      <c r="AJ18" s="22">
        <v>20</v>
      </c>
      <c r="AK18" s="45"/>
      <c r="AL18" s="22">
        <v>20</v>
      </c>
      <c r="AM18" s="45"/>
      <c r="AN18" s="22">
        <v>20</v>
      </c>
    </row>
    <row r="19" spans="1:40" ht="15.75">
      <c r="A19" s="27" t="s">
        <v>63</v>
      </c>
      <c r="B19" s="28" t="s">
        <v>64</v>
      </c>
      <c r="C19" s="21">
        <v>20</v>
      </c>
      <c r="D19" s="22">
        <v>19</v>
      </c>
      <c r="E19" s="21">
        <v>16</v>
      </c>
      <c r="F19" s="22">
        <v>17</v>
      </c>
      <c r="G19" s="21">
        <v>18</v>
      </c>
      <c r="H19" s="22">
        <v>16</v>
      </c>
      <c r="I19" s="21">
        <v>20</v>
      </c>
      <c r="J19" s="22">
        <v>19</v>
      </c>
      <c r="K19" s="21">
        <v>19</v>
      </c>
      <c r="L19" s="22">
        <v>19</v>
      </c>
      <c r="M19" s="21">
        <v>20</v>
      </c>
      <c r="N19" s="22">
        <v>19</v>
      </c>
      <c r="O19" s="21">
        <v>12</v>
      </c>
      <c r="P19" s="22">
        <v>13</v>
      </c>
      <c r="Q19" s="21">
        <v>14</v>
      </c>
      <c r="R19" s="22">
        <v>12</v>
      </c>
      <c r="S19" s="21">
        <v>19</v>
      </c>
      <c r="T19" s="22">
        <v>7.5</v>
      </c>
      <c r="U19" s="21">
        <v>20</v>
      </c>
      <c r="V19" s="22">
        <v>20</v>
      </c>
      <c r="W19" s="21">
        <v>12</v>
      </c>
      <c r="X19" s="22">
        <v>12</v>
      </c>
      <c r="Y19" s="21">
        <v>20</v>
      </c>
      <c r="Z19" s="22">
        <v>20</v>
      </c>
      <c r="AA19" s="21">
        <v>18</v>
      </c>
      <c r="AB19" s="22">
        <v>18</v>
      </c>
      <c r="AC19" s="21">
        <v>20</v>
      </c>
      <c r="AD19" s="22">
        <v>20</v>
      </c>
      <c r="AE19" s="21">
        <v>20</v>
      </c>
      <c r="AF19" s="22">
        <v>20</v>
      </c>
      <c r="AG19" s="21">
        <v>20</v>
      </c>
      <c r="AH19" s="22">
        <v>20</v>
      </c>
      <c r="AI19" s="21">
        <v>20</v>
      </c>
      <c r="AJ19" s="22">
        <v>18</v>
      </c>
      <c r="AK19" s="45"/>
      <c r="AL19" s="22">
        <v>20</v>
      </c>
      <c r="AM19" s="45"/>
      <c r="AN19" s="22">
        <v>20</v>
      </c>
    </row>
    <row r="20" spans="1:40" ht="15.75">
      <c r="A20" s="27" t="s">
        <v>65</v>
      </c>
      <c r="B20" s="28" t="s">
        <v>66</v>
      </c>
      <c r="C20" s="21">
        <v>12</v>
      </c>
      <c r="D20" s="22">
        <v>12</v>
      </c>
      <c r="E20" s="21">
        <v>15</v>
      </c>
      <c r="F20" s="22">
        <v>8</v>
      </c>
      <c r="G20" s="21">
        <v>14</v>
      </c>
      <c r="H20" s="22">
        <v>8</v>
      </c>
      <c r="I20" s="21">
        <v>10</v>
      </c>
      <c r="J20" s="22">
        <v>13</v>
      </c>
      <c r="K20" s="21">
        <v>11</v>
      </c>
      <c r="L20" s="22">
        <v>11</v>
      </c>
      <c r="M20" s="21">
        <v>14</v>
      </c>
      <c r="N20" s="22">
        <v>5</v>
      </c>
      <c r="O20" s="21">
        <v>7</v>
      </c>
      <c r="P20" s="22">
        <v>6</v>
      </c>
      <c r="Q20" s="21">
        <v>7</v>
      </c>
      <c r="R20" s="22">
        <v>2</v>
      </c>
      <c r="S20" s="21">
        <v>16</v>
      </c>
      <c r="T20" s="22">
        <v>2</v>
      </c>
      <c r="U20" s="21">
        <v>20</v>
      </c>
      <c r="V20" s="22">
        <v>20</v>
      </c>
      <c r="W20" s="21">
        <v>16</v>
      </c>
      <c r="X20" s="22">
        <v>4</v>
      </c>
      <c r="Y20" s="21">
        <v>18</v>
      </c>
      <c r="Z20" s="22">
        <v>12</v>
      </c>
      <c r="AA20" s="21">
        <v>10</v>
      </c>
      <c r="AB20" s="22">
        <v>10</v>
      </c>
      <c r="AC20" s="21">
        <v>20</v>
      </c>
      <c r="AD20" s="22">
        <v>20</v>
      </c>
      <c r="AE20" s="21">
        <v>20</v>
      </c>
      <c r="AF20" s="22">
        <v>20</v>
      </c>
      <c r="AG20" s="21">
        <v>20</v>
      </c>
      <c r="AH20" s="22">
        <v>20</v>
      </c>
      <c r="AI20" s="21">
        <v>15</v>
      </c>
      <c r="AJ20" s="22">
        <v>16</v>
      </c>
      <c r="AK20" s="45"/>
      <c r="AL20" s="22">
        <v>13</v>
      </c>
      <c r="AM20" s="45"/>
      <c r="AN20" s="22">
        <v>18</v>
      </c>
    </row>
    <row r="21" spans="1:40" ht="15.75">
      <c r="A21" s="27" t="s">
        <v>67</v>
      </c>
      <c r="B21" s="28" t="s">
        <v>68</v>
      </c>
      <c r="C21" s="21">
        <v>20</v>
      </c>
      <c r="D21" s="22">
        <v>17</v>
      </c>
      <c r="E21" s="21">
        <v>17</v>
      </c>
      <c r="F21" s="22">
        <v>16</v>
      </c>
      <c r="G21" s="21">
        <v>19</v>
      </c>
      <c r="H21" s="22">
        <v>17</v>
      </c>
      <c r="I21" s="21">
        <v>20</v>
      </c>
      <c r="J21" s="22">
        <v>19</v>
      </c>
      <c r="K21" s="21">
        <v>18</v>
      </c>
      <c r="L21" s="22">
        <v>18</v>
      </c>
      <c r="M21" s="21">
        <v>18</v>
      </c>
      <c r="N21" s="22">
        <v>15</v>
      </c>
      <c r="O21" s="21">
        <v>14</v>
      </c>
      <c r="P21" s="22">
        <v>11</v>
      </c>
      <c r="Q21" s="21">
        <v>9</v>
      </c>
      <c r="R21" s="22">
        <v>8</v>
      </c>
      <c r="S21" s="21">
        <v>20</v>
      </c>
      <c r="T21" s="22">
        <v>8</v>
      </c>
      <c r="U21" s="21">
        <v>20</v>
      </c>
      <c r="V21" s="22">
        <v>20</v>
      </c>
      <c r="W21" s="21">
        <v>17</v>
      </c>
      <c r="X21" s="22">
        <v>11</v>
      </c>
      <c r="Y21" s="21">
        <v>20</v>
      </c>
      <c r="Z21" s="22">
        <v>19</v>
      </c>
      <c r="AA21" s="21">
        <v>10</v>
      </c>
      <c r="AB21" s="22">
        <v>10</v>
      </c>
      <c r="AC21" s="21">
        <v>20</v>
      </c>
      <c r="AD21" s="22">
        <v>20</v>
      </c>
      <c r="AE21" s="21">
        <v>20</v>
      </c>
      <c r="AF21" s="22">
        <v>20</v>
      </c>
      <c r="AG21" s="21">
        <v>20</v>
      </c>
      <c r="AH21" s="22">
        <v>20</v>
      </c>
      <c r="AI21" s="21">
        <v>20</v>
      </c>
      <c r="AJ21" s="22">
        <v>20</v>
      </c>
      <c r="AK21" s="45"/>
      <c r="AL21" s="22">
        <v>20</v>
      </c>
      <c r="AM21" s="45"/>
      <c r="AN21" s="22">
        <v>9</v>
      </c>
    </row>
    <row r="22" spans="1:40" ht="15.75">
      <c r="A22" s="27" t="s">
        <v>69</v>
      </c>
      <c r="B22" s="28" t="s">
        <v>70</v>
      </c>
      <c r="C22" s="21">
        <v>20</v>
      </c>
      <c r="D22" s="22">
        <v>20</v>
      </c>
      <c r="E22" s="21">
        <v>20</v>
      </c>
      <c r="F22" s="22">
        <v>20</v>
      </c>
      <c r="G22" s="21">
        <v>20</v>
      </c>
      <c r="H22" s="22">
        <v>20</v>
      </c>
      <c r="I22" s="21">
        <v>20</v>
      </c>
      <c r="J22" s="22">
        <v>20</v>
      </c>
      <c r="K22" s="21">
        <v>20</v>
      </c>
      <c r="L22" s="22">
        <v>20</v>
      </c>
      <c r="M22" s="21">
        <v>20</v>
      </c>
      <c r="N22" s="22">
        <v>20</v>
      </c>
      <c r="O22" s="21">
        <v>20</v>
      </c>
      <c r="P22" s="22">
        <v>20</v>
      </c>
      <c r="Q22" s="21">
        <v>20</v>
      </c>
      <c r="R22" s="22">
        <v>20</v>
      </c>
      <c r="S22" s="21">
        <v>20</v>
      </c>
      <c r="T22" s="22">
        <v>20</v>
      </c>
      <c r="U22" s="21">
        <v>20</v>
      </c>
      <c r="V22" s="22">
        <v>20</v>
      </c>
      <c r="W22" s="21">
        <v>20</v>
      </c>
      <c r="X22" s="22">
        <v>20</v>
      </c>
      <c r="Y22" s="21">
        <v>20</v>
      </c>
      <c r="Z22" s="22">
        <v>20</v>
      </c>
      <c r="AA22" s="21">
        <v>20</v>
      </c>
      <c r="AB22" s="22">
        <v>20</v>
      </c>
      <c r="AC22" s="21">
        <v>20</v>
      </c>
      <c r="AD22" s="22">
        <v>20</v>
      </c>
      <c r="AE22" s="21">
        <v>20</v>
      </c>
      <c r="AF22" s="22">
        <v>18</v>
      </c>
      <c r="AG22" s="21">
        <v>20</v>
      </c>
      <c r="AH22" s="22">
        <v>20</v>
      </c>
      <c r="AI22" s="21">
        <v>15</v>
      </c>
      <c r="AJ22" s="22">
        <v>16</v>
      </c>
      <c r="AK22" s="45"/>
      <c r="AL22" s="22">
        <v>20</v>
      </c>
      <c r="AM22" s="45"/>
      <c r="AN22" s="22">
        <v>16</v>
      </c>
    </row>
    <row r="23" spans="1:40" ht="15.75">
      <c r="A23" s="27" t="s">
        <v>71</v>
      </c>
      <c r="B23" s="28" t="s">
        <v>72</v>
      </c>
      <c r="C23" s="21">
        <v>19</v>
      </c>
      <c r="D23" s="22">
        <v>18</v>
      </c>
      <c r="E23" s="21">
        <v>20</v>
      </c>
      <c r="F23" s="22">
        <v>13</v>
      </c>
      <c r="G23" s="21">
        <v>19</v>
      </c>
      <c r="H23" s="22">
        <v>16</v>
      </c>
      <c r="I23" s="21">
        <v>20</v>
      </c>
      <c r="J23" s="22">
        <v>20</v>
      </c>
      <c r="K23" s="21">
        <v>18</v>
      </c>
      <c r="L23" s="22">
        <v>18</v>
      </c>
      <c r="M23" s="21">
        <v>13</v>
      </c>
      <c r="N23" s="22">
        <v>7</v>
      </c>
      <c r="O23" s="21">
        <v>16</v>
      </c>
      <c r="P23" s="22">
        <v>4</v>
      </c>
      <c r="Q23" s="21">
        <v>12</v>
      </c>
      <c r="R23" s="22">
        <v>3</v>
      </c>
      <c r="S23" s="21">
        <v>16</v>
      </c>
      <c r="T23" s="22">
        <v>6.5</v>
      </c>
      <c r="U23" s="21">
        <v>20</v>
      </c>
      <c r="V23" s="22">
        <v>20</v>
      </c>
      <c r="W23" s="21">
        <v>12</v>
      </c>
      <c r="X23" s="22">
        <v>2</v>
      </c>
      <c r="Y23" s="21">
        <v>20</v>
      </c>
      <c r="Z23" s="22">
        <v>18</v>
      </c>
      <c r="AA23" s="21">
        <v>20</v>
      </c>
      <c r="AB23" s="22">
        <v>20</v>
      </c>
      <c r="AC23" s="21">
        <v>20</v>
      </c>
      <c r="AD23" s="22">
        <v>20</v>
      </c>
      <c r="AE23" s="21">
        <v>15</v>
      </c>
      <c r="AF23" s="22">
        <v>16</v>
      </c>
      <c r="AG23" s="21">
        <v>10</v>
      </c>
      <c r="AH23" s="22">
        <v>10</v>
      </c>
      <c r="AI23" s="21">
        <v>20</v>
      </c>
      <c r="AJ23" s="22">
        <v>20</v>
      </c>
      <c r="AK23" s="45"/>
      <c r="AL23" s="22">
        <v>20</v>
      </c>
      <c r="AM23" s="45"/>
      <c r="AN23" s="22">
        <v>5</v>
      </c>
    </row>
    <row r="24" spans="1:40" ht="15.75">
      <c r="A24" s="27" t="s">
        <v>73</v>
      </c>
      <c r="B24" s="28" t="s">
        <v>74</v>
      </c>
      <c r="C24" s="21">
        <v>20</v>
      </c>
      <c r="D24" s="22">
        <v>19</v>
      </c>
      <c r="E24" s="21">
        <v>20</v>
      </c>
      <c r="F24" s="22">
        <v>19.5</v>
      </c>
      <c r="G24" s="21">
        <v>20</v>
      </c>
      <c r="H24" s="22">
        <v>19</v>
      </c>
      <c r="I24" s="21">
        <v>20</v>
      </c>
      <c r="J24" s="22">
        <v>20</v>
      </c>
      <c r="K24" s="21">
        <v>20</v>
      </c>
      <c r="L24" s="22">
        <v>20</v>
      </c>
      <c r="M24" s="21">
        <v>20</v>
      </c>
      <c r="N24" s="22">
        <v>20</v>
      </c>
      <c r="O24" s="21">
        <v>18</v>
      </c>
      <c r="P24" s="22">
        <v>17</v>
      </c>
      <c r="Q24" s="21">
        <v>16</v>
      </c>
      <c r="R24" s="22">
        <v>12</v>
      </c>
      <c r="S24" s="21">
        <v>16</v>
      </c>
      <c r="T24" s="22">
        <v>12.5</v>
      </c>
      <c r="U24" s="21">
        <v>20</v>
      </c>
      <c r="V24" s="22">
        <v>20</v>
      </c>
      <c r="W24" s="21">
        <v>20</v>
      </c>
      <c r="X24" s="22">
        <v>18</v>
      </c>
      <c r="Y24" s="21">
        <v>20</v>
      </c>
      <c r="Z24" s="22">
        <v>20</v>
      </c>
      <c r="AA24" s="21">
        <v>20</v>
      </c>
      <c r="AB24" s="22">
        <v>20</v>
      </c>
      <c r="AC24" s="21">
        <v>20</v>
      </c>
      <c r="AD24" s="22">
        <v>20</v>
      </c>
      <c r="AE24" s="21">
        <v>20</v>
      </c>
      <c r="AF24" s="22">
        <v>20</v>
      </c>
      <c r="AG24" s="21">
        <v>20</v>
      </c>
      <c r="AH24" s="22">
        <v>20</v>
      </c>
      <c r="AI24" s="21">
        <v>20</v>
      </c>
      <c r="AJ24" s="22">
        <v>20</v>
      </c>
      <c r="AK24" s="45"/>
      <c r="AL24" s="22">
        <v>20</v>
      </c>
      <c r="AM24" s="45"/>
      <c r="AN24" s="22">
        <v>8</v>
      </c>
    </row>
    <row r="25" spans="1:40" ht="15.75">
      <c r="A25" s="27" t="s">
        <v>75</v>
      </c>
      <c r="B25" s="28" t="s">
        <v>76</v>
      </c>
      <c r="C25" s="21">
        <v>20</v>
      </c>
      <c r="D25" s="22">
        <v>19</v>
      </c>
      <c r="E25" s="21">
        <v>18</v>
      </c>
      <c r="F25" s="22">
        <v>19</v>
      </c>
      <c r="G25" s="21">
        <v>18</v>
      </c>
      <c r="H25" s="22">
        <v>17</v>
      </c>
      <c r="I25" s="21">
        <v>20</v>
      </c>
      <c r="J25" s="22">
        <v>19</v>
      </c>
      <c r="K25" s="21">
        <v>16</v>
      </c>
      <c r="L25" s="22">
        <v>16</v>
      </c>
      <c r="M25" s="21">
        <v>18</v>
      </c>
      <c r="N25" s="22">
        <v>15</v>
      </c>
      <c r="O25" s="21">
        <v>14</v>
      </c>
      <c r="P25" s="22">
        <v>11</v>
      </c>
      <c r="Q25" s="21">
        <v>10</v>
      </c>
      <c r="R25" s="22">
        <v>5</v>
      </c>
      <c r="S25" s="21">
        <v>16</v>
      </c>
      <c r="T25" s="22">
        <v>8.5</v>
      </c>
      <c r="U25" s="21">
        <v>20</v>
      </c>
      <c r="V25" s="22">
        <v>20</v>
      </c>
      <c r="W25" s="21">
        <v>12</v>
      </c>
      <c r="X25" s="22">
        <v>12</v>
      </c>
      <c r="Y25" s="21">
        <v>20</v>
      </c>
      <c r="Z25" s="22">
        <v>20</v>
      </c>
      <c r="AA25" s="21">
        <v>20</v>
      </c>
      <c r="AB25" s="22">
        <v>20</v>
      </c>
      <c r="AC25" s="21">
        <v>20</v>
      </c>
      <c r="AD25" s="22">
        <v>20</v>
      </c>
      <c r="AE25" s="21">
        <v>20</v>
      </c>
      <c r="AF25" s="22">
        <v>20</v>
      </c>
      <c r="AG25" s="21">
        <v>10</v>
      </c>
      <c r="AH25" s="22">
        <v>10</v>
      </c>
      <c r="AI25" s="21">
        <v>20</v>
      </c>
      <c r="AJ25" s="22">
        <v>20</v>
      </c>
      <c r="AK25" s="45"/>
      <c r="AL25" s="22">
        <v>18</v>
      </c>
      <c r="AM25" s="45"/>
      <c r="AN25" s="22">
        <v>11</v>
      </c>
    </row>
    <row r="26" spans="1:40" ht="15.75">
      <c r="A26" s="27" t="s">
        <v>77</v>
      </c>
      <c r="B26" s="28" t="s">
        <v>78</v>
      </c>
      <c r="C26" s="21">
        <v>20</v>
      </c>
      <c r="D26" s="22">
        <v>18</v>
      </c>
      <c r="E26" s="21">
        <v>19</v>
      </c>
      <c r="F26" s="22">
        <v>19.5</v>
      </c>
      <c r="G26" s="21">
        <v>20</v>
      </c>
      <c r="H26" s="22">
        <v>20</v>
      </c>
      <c r="I26" s="21">
        <v>20</v>
      </c>
      <c r="J26" s="22">
        <v>19</v>
      </c>
      <c r="K26" s="21">
        <v>19</v>
      </c>
      <c r="L26" s="22">
        <v>19</v>
      </c>
      <c r="M26" s="21">
        <v>17</v>
      </c>
      <c r="N26" s="22">
        <v>14</v>
      </c>
      <c r="O26" s="21">
        <v>18</v>
      </c>
      <c r="P26" s="22">
        <v>17</v>
      </c>
      <c r="Q26" s="21">
        <v>14</v>
      </c>
      <c r="R26" s="22">
        <v>14</v>
      </c>
      <c r="S26" s="21">
        <v>14</v>
      </c>
      <c r="T26" s="22">
        <v>11.5</v>
      </c>
      <c r="U26" s="21">
        <v>20</v>
      </c>
      <c r="V26" s="22">
        <v>20</v>
      </c>
      <c r="W26" s="21">
        <v>17</v>
      </c>
      <c r="X26" s="22">
        <v>13</v>
      </c>
      <c r="Y26" s="21">
        <v>20</v>
      </c>
      <c r="Z26" s="22">
        <v>19</v>
      </c>
      <c r="AA26" s="21">
        <v>20</v>
      </c>
      <c r="AB26" s="22">
        <v>20</v>
      </c>
      <c r="AC26" s="21">
        <v>20</v>
      </c>
      <c r="AD26" s="22">
        <v>20</v>
      </c>
      <c r="AE26" s="21">
        <v>20</v>
      </c>
      <c r="AF26" s="22">
        <v>20</v>
      </c>
      <c r="AG26" s="21">
        <v>20</v>
      </c>
      <c r="AH26" s="22">
        <v>20</v>
      </c>
      <c r="AI26" s="21">
        <v>20</v>
      </c>
      <c r="AJ26" s="22">
        <v>20</v>
      </c>
      <c r="AK26" s="45"/>
      <c r="AL26" s="22">
        <v>16</v>
      </c>
      <c r="AM26" s="45"/>
      <c r="AN26" s="22">
        <v>6</v>
      </c>
    </row>
    <row r="27" spans="1:40" ht="15.75">
      <c r="A27" s="27" t="s">
        <v>79</v>
      </c>
      <c r="B27" s="28" t="s">
        <v>80</v>
      </c>
      <c r="C27" s="21">
        <v>19</v>
      </c>
      <c r="D27" s="22">
        <v>16</v>
      </c>
      <c r="E27" s="21">
        <v>18</v>
      </c>
      <c r="F27" s="22">
        <v>19</v>
      </c>
      <c r="G27" s="21">
        <v>19</v>
      </c>
      <c r="H27" s="22">
        <v>18</v>
      </c>
      <c r="I27" s="21">
        <v>20</v>
      </c>
      <c r="J27" s="22">
        <v>18</v>
      </c>
      <c r="K27" s="21">
        <v>20</v>
      </c>
      <c r="L27" s="22">
        <v>20</v>
      </c>
      <c r="M27" s="21">
        <v>15</v>
      </c>
      <c r="N27" s="22">
        <v>11</v>
      </c>
      <c r="O27" s="21">
        <v>13</v>
      </c>
      <c r="P27" s="22">
        <v>7</v>
      </c>
      <c r="Q27" s="21">
        <v>10</v>
      </c>
      <c r="R27" s="22">
        <v>14</v>
      </c>
      <c r="S27" s="21">
        <v>12</v>
      </c>
      <c r="T27" s="22">
        <v>17</v>
      </c>
      <c r="U27" s="21">
        <v>20</v>
      </c>
      <c r="V27" s="22">
        <v>20</v>
      </c>
      <c r="W27" s="21">
        <v>15</v>
      </c>
      <c r="X27" s="22">
        <v>15</v>
      </c>
      <c r="Y27" s="21">
        <v>20</v>
      </c>
      <c r="Z27" s="22">
        <v>20</v>
      </c>
      <c r="AA27" s="21">
        <v>20</v>
      </c>
      <c r="AB27" s="22">
        <v>20</v>
      </c>
      <c r="AC27" s="21">
        <v>20</v>
      </c>
      <c r="AD27" s="22">
        <v>20</v>
      </c>
      <c r="AE27" s="21">
        <v>20</v>
      </c>
      <c r="AF27" s="22">
        <v>20</v>
      </c>
      <c r="AG27" s="21">
        <v>20</v>
      </c>
      <c r="AH27" s="22">
        <v>20</v>
      </c>
      <c r="AI27" s="21">
        <v>20</v>
      </c>
      <c r="AJ27" s="22">
        <v>20</v>
      </c>
      <c r="AK27" s="45"/>
      <c r="AL27" s="22">
        <v>20</v>
      </c>
      <c r="AM27" s="45"/>
      <c r="AN27" s="22">
        <v>6</v>
      </c>
    </row>
    <row r="28" spans="1:40" ht="15.75">
      <c r="A28" s="27" t="s">
        <v>81</v>
      </c>
      <c r="B28" s="28" t="s">
        <v>82</v>
      </c>
      <c r="C28" s="21">
        <v>19</v>
      </c>
      <c r="D28" s="22">
        <v>18</v>
      </c>
      <c r="E28" s="21">
        <v>16</v>
      </c>
      <c r="F28" s="22">
        <v>12</v>
      </c>
      <c r="G28" s="21">
        <v>14</v>
      </c>
      <c r="H28" s="22">
        <v>7</v>
      </c>
      <c r="I28" s="21">
        <v>18</v>
      </c>
      <c r="J28" s="22">
        <v>14</v>
      </c>
      <c r="K28" s="21">
        <v>14</v>
      </c>
      <c r="L28" s="22">
        <v>14</v>
      </c>
      <c r="M28" s="21">
        <v>16</v>
      </c>
      <c r="N28" s="22">
        <v>7</v>
      </c>
      <c r="O28" s="21">
        <v>10</v>
      </c>
      <c r="P28" s="22">
        <v>10</v>
      </c>
      <c r="Q28" s="21">
        <v>10</v>
      </c>
      <c r="R28" s="22">
        <v>1</v>
      </c>
      <c r="S28" s="21">
        <v>13.5</v>
      </c>
      <c r="T28" s="22">
        <v>2.5</v>
      </c>
      <c r="U28" s="21">
        <v>20</v>
      </c>
      <c r="V28" s="22">
        <v>20</v>
      </c>
      <c r="W28" s="21">
        <v>7</v>
      </c>
      <c r="X28" s="22">
        <v>5</v>
      </c>
      <c r="Y28" s="21">
        <v>20</v>
      </c>
      <c r="Z28" s="22">
        <v>17</v>
      </c>
      <c r="AA28" s="21">
        <v>20</v>
      </c>
      <c r="AB28" s="22">
        <v>20</v>
      </c>
      <c r="AC28" s="21">
        <v>20</v>
      </c>
      <c r="AD28" s="22">
        <v>20</v>
      </c>
      <c r="AE28" s="21">
        <v>20</v>
      </c>
      <c r="AF28" s="22">
        <v>20</v>
      </c>
      <c r="AG28" s="21">
        <v>20</v>
      </c>
      <c r="AH28" s="22">
        <v>20</v>
      </c>
      <c r="AI28" s="21">
        <v>20</v>
      </c>
      <c r="AJ28" s="22">
        <v>18</v>
      </c>
      <c r="AK28" s="45"/>
      <c r="AL28" s="22">
        <v>16</v>
      </c>
      <c r="AM28" s="45"/>
      <c r="AN28" s="22">
        <v>14</v>
      </c>
    </row>
    <row r="29" spans="1:40" ht="15.75">
      <c r="A29" s="27" t="s">
        <v>83</v>
      </c>
      <c r="B29" s="28" t="s">
        <v>84</v>
      </c>
      <c r="C29" s="21">
        <v>20</v>
      </c>
      <c r="D29" s="22">
        <v>20</v>
      </c>
      <c r="E29" s="21">
        <v>20</v>
      </c>
      <c r="F29" s="22">
        <v>20</v>
      </c>
      <c r="G29" s="21">
        <v>20</v>
      </c>
      <c r="H29" s="22">
        <v>20</v>
      </c>
      <c r="I29" s="21">
        <v>20</v>
      </c>
      <c r="J29" s="22">
        <v>19</v>
      </c>
      <c r="K29" s="21">
        <v>20</v>
      </c>
      <c r="L29" s="22">
        <v>20</v>
      </c>
      <c r="M29" s="21">
        <v>20</v>
      </c>
      <c r="N29" s="22">
        <v>20</v>
      </c>
      <c r="O29" s="21">
        <v>20</v>
      </c>
      <c r="P29" s="22">
        <v>19</v>
      </c>
      <c r="Q29" s="21">
        <v>20</v>
      </c>
      <c r="R29" s="22">
        <v>17</v>
      </c>
      <c r="S29" s="21">
        <v>20</v>
      </c>
      <c r="T29" s="22">
        <v>18</v>
      </c>
      <c r="U29" s="21">
        <v>20</v>
      </c>
      <c r="V29" s="22">
        <v>20</v>
      </c>
      <c r="W29" s="21">
        <v>16</v>
      </c>
      <c r="X29" s="22">
        <v>14</v>
      </c>
      <c r="Y29" s="21">
        <v>20</v>
      </c>
      <c r="Z29" s="22">
        <v>20</v>
      </c>
      <c r="AA29" s="21">
        <v>20</v>
      </c>
      <c r="AB29" s="22">
        <v>20</v>
      </c>
      <c r="AC29" s="21">
        <v>20</v>
      </c>
      <c r="AD29" s="22">
        <v>20</v>
      </c>
      <c r="AE29" s="21">
        <v>20</v>
      </c>
      <c r="AF29" s="22">
        <v>18</v>
      </c>
      <c r="AG29" s="21">
        <v>20</v>
      </c>
      <c r="AH29" s="22">
        <v>20</v>
      </c>
      <c r="AI29" s="21">
        <v>15</v>
      </c>
      <c r="AJ29" s="22">
        <v>16</v>
      </c>
      <c r="AK29" s="45"/>
      <c r="AL29" s="22">
        <v>18</v>
      </c>
      <c r="AM29" s="45"/>
      <c r="AN29" s="22"/>
    </row>
    <row r="30" spans="1:40" ht="15.75">
      <c r="A30" s="27" t="s">
        <v>85</v>
      </c>
      <c r="B30" s="28" t="s">
        <v>86</v>
      </c>
      <c r="C30" s="21">
        <v>20</v>
      </c>
      <c r="D30" s="22">
        <v>19</v>
      </c>
      <c r="E30" s="21">
        <v>20</v>
      </c>
      <c r="F30" s="22">
        <v>18</v>
      </c>
      <c r="G30" s="21">
        <v>20</v>
      </c>
      <c r="H30" s="22">
        <v>20</v>
      </c>
      <c r="I30" s="21">
        <v>20</v>
      </c>
      <c r="J30" s="22">
        <v>19</v>
      </c>
      <c r="K30" s="21">
        <v>19</v>
      </c>
      <c r="L30" s="22">
        <v>19</v>
      </c>
      <c r="M30" s="21">
        <v>14</v>
      </c>
      <c r="N30" s="22">
        <v>8</v>
      </c>
      <c r="O30" s="21">
        <v>18</v>
      </c>
      <c r="P30" s="22">
        <v>18</v>
      </c>
      <c r="Q30" s="21">
        <v>10</v>
      </c>
      <c r="R30" s="22">
        <v>8</v>
      </c>
      <c r="S30" s="21">
        <v>17</v>
      </c>
      <c r="T30" s="22">
        <v>10</v>
      </c>
      <c r="U30" s="21">
        <v>20</v>
      </c>
      <c r="V30" s="22">
        <v>20</v>
      </c>
      <c r="W30" s="21">
        <v>16</v>
      </c>
      <c r="X30" s="22">
        <v>14</v>
      </c>
      <c r="Y30" s="21">
        <v>20</v>
      </c>
      <c r="Z30" s="22">
        <v>20</v>
      </c>
      <c r="AA30" s="21">
        <v>20</v>
      </c>
      <c r="AB30" s="22">
        <v>20</v>
      </c>
      <c r="AC30" s="21">
        <v>20</v>
      </c>
      <c r="AD30" s="22">
        <v>20</v>
      </c>
      <c r="AE30" s="21">
        <v>15</v>
      </c>
      <c r="AF30" s="22">
        <v>16</v>
      </c>
      <c r="AG30" s="21">
        <v>10</v>
      </c>
      <c r="AH30" s="22">
        <v>10</v>
      </c>
      <c r="AI30" s="21">
        <v>20</v>
      </c>
      <c r="AJ30" s="22">
        <v>20</v>
      </c>
      <c r="AK30" s="45"/>
      <c r="AL30" s="22">
        <v>20</v>
      </c>
      <c r="AM30" s="45"/>
      <c r="AN30" s="22">
        <v>6</v>
      </c>
    </row>
    <row r="31" spans="1:40" ht="15.75">
      <c r="A31" s="27" t="s">
        <v>87</v>
      </c>
      <c r="B31" s="28" t="s">
        <v>88</v>
      </c>
      <c r="C31" s="21">
        <v>18</v>
      </c>
      <c r="D31" s="22">
        <v>14</v>
      </c>
      <c r="E31" s="21">
        <v>16</v>
      </c>
      <c r="F31" s="22">
        <v>13</v>
      </c>
      <c r="G31" s="21">
        <v>17</v>
      </c>
      <c r="H31" s="22">
        <v>18</v>
      </c>
      <c r="I31" s="21">
        <v>13</v>
      </c>
      <c r="J31" s="22">
        <v>19</v>
      </c>
      <c r="K31" s="21">
        <v>14</v>
      </c>
      <c r="L31" s="22">
        <v>14</v>
      </c>
      <c r="M31" s="21">
        <v>13</v>
      </c>
      <c r="N31" s="22">
        <v>5</v>
      </c>
      <c r="O31" s="21">
        <v>14</v>
      </c>
      <c r="P31" s="22">
        <v>6</v>
      </c>
      <c r="Q31" s="21">
        <v>8</v>
      </c>
      <c r="R31" s="22">
        <v>2</v>
      </c>
      <c r="S31" s="21">
        <v>12</v>
      </c>
      <c r="T31" s="22">
        <v>1.5</v>
      </c>
      <c r="U31" s="21">
        <v>20</v>
      </c>
      <c r="V31" s="22">
        <v>20</v>
      </c>
      <c r="W31" s="21">
        <v>12</v>
      </c>
      <c r="X31" s="22">
        <v>8</v>
      </c>
      <c r="Y31" s="21">
        <v>20</v>
      </c>
      <c r="Z31" s="22">
        <v>19</v>
      </c>
      <c r="AA31" s="21">
        <v>10</v>
      </c>
      <c r="AB31" s="22">
        <v>10</v>
      </c>
      <c r="AC31" s="21">
        <v>20</v>
      </c>
      <c r="AD31" s="22">
        <v>20</v>
      </c>
      <c r="AE31" s="21">
        <v>20</v>
      </c>
      <c r="AF31" s="22">
        <v>20</v>
      </c>
      <c r="AG31" s="21">
        <v>20</v>
      </c>
      <c r="AH31" s="22">
        <v>20</v>
      </c>
      <c r="AI31" s="21">
        <v>15</v>
      </c>
      <c r="AJ31" s="22">
        <v>16</v>
      </c>
      <c r="AK31" s="45"/>
      <c r="AL31" s="22">
        <v>20</v>
      </c>
      <c r="AM31" s="45"/>
      <c r="AN31" s="22">
        <v>8.5</v>
      </c>
    </row>
    <row r="32" spans="1:40" ht="15.75">
      <c r="A32" s="27" t="s">
        <v>83</v>
      </c>
      <c r="B32" s="28" t="s">
        <v>89</v>
      </c>
      <c r="C32" s="21">
        <v>19</v>
      </c>
      <c r="D32" s="22">
        <v>97</v>
      </c>
      <c r="E32" s="21">
        <v>12</v>
      </c>
      <c r="F32" s="22">
        <v>98</v>
      </c>
      <c r="G32" s="21">
        <v>10</v>
      </c>
      <c r="H32" s="22">
        <v>12</v>
      </c>
      <c r="I32" s="21">
        <v>16</v>
      </c>
      <c r="J32" s="22">
        <v>97</v>
      </c>
      <c r="K32" s="21">
        <v>10</v>
      </c>
      <c r="L32" s="22">
        <v>97</v>
      </c>
      <c r="M32" s="21">
        <v>3</v>
      </c>
      <c r="N32" s="22">
        <v>14</v>
      </c>
      <c r="O32" s="21">
        <v>7</v>
      </c>
      <c r="P32" s="22">
        <v>98</v>
      </c>
      <c r="Q32" s="21">
        <v>11</v>
      </c>
      <c r="R32" s="22">
        <v>97</v>
      </c>
      <c r="S32" s="21">
        <v>15</v>
      </c>
      <c r="T32" s="22">
        <v>98</v>
      </c>
      <c r="U32" s="21">
        <v>19</v>
      </c>
      <c r="V32" s="22">
        <v>20</v>
      </c>
      <c r="W32" s="21">
        <v>20</v>
      </c>
      <c r="X32" s="22">
        <v>98</v>
      </c>
      <c r="Y32" s="21">
        <v>10</v>
      </c>
      <c r="Z32" s="22">
        <v>97</v>
      </c>
      <c r="AA32" s="21">
        <v>10</v>
      </c>
      <c r="AB32" s="22">
        <v>10</v>
      </c>
      <c r="AC32" s="21">
        <v>20</v>
      </c>
      <c r="AD32" s="22">
        <v>20</v>
      </c>
      <c r="AE32" s="21">
        <v>20</v>
      </c>
      <c r="AF32" s="22">
        <v>20</v>
      </c>
      <c r="AG32" s="21">
        <v>10</v>
      </c>
      <c r="AH32" s="22">
        <v>10</v>
      </c>
      <c r="AI32" s="21">
        <v>20</v>
      </c>
      <c r="AJ32" s="22">
        <v>20</v>
      </c>
      <c r="AK32" s="45"/>
      <c r="AL32" s="22">
        <v>13</v>
      </c>
      <c r="AM32" s="45"/>
      <c r="AN32" s="22">
        <v>11.5</v>
      </c>
    </row>
    <row r="33" spans="1:40" ht="15.75">
      <c r="A33" s="27" t="s">
        <v>90</v>
      </c>
      <c r="B33" s="28" t="s">
        <v>91</v>
      </c>
      <c r="C33" s="21">
        <v>20</v>
      </c>
      <c r="D33" s="22">
        <v>20</v>
      </c>
      <c r="E33" s="21">
        <v>20</v>
      </c>
      <c r="F33" s="22">
        <v>18</v>
      </c>
      <c r="G33" s="21">
        <v>20</v>
      </c>
      <c r="H33" s="22">
        <v>20</v>
      </c>
      <c r="I33" s="21">
        <v>20</v>
      </c>
      <c r="J33" s="22">
        <v>20</v>
      </c>
      <c r="K33" s="21">
        <v>20</v>
      </c>
      <c r="L33" s="22">
        <v>20</v>
      </c>
      <c r="M33" s="21">
        <v>20</v>
      </c>
      <c r="N33" s="22">
        <v>97</v>
      </c>
      <c r="O33" s="21">
        <v>20</v>
      </c>
      <c r="P33" s="22">
        <v>98</v>
      </c>
      <c r="Q33" s="21">
        <v>20</v>
      </c>
      <c r="R33" s="22">
        <v>13</v>
      </c>
      <c r="S33" s="21">
        <v>17</v>
      </c>
      <c r="T33" s="22">
        <v>14.5</v>
      </c>
      <c r="U33" s="21">
        <v>20</v>
      </c>
      <c r="V33" s="22">
        <v>20</v>
      </c>
      <c r="W33" s="21">
        <v>20</v>
      </c>
      <c r="X33" s="22">
        <v>20</v>
      </c>
      <c r="Y33" s="21">
        <v>20</v>
      </c>
      <c r="Z33" s="22">
        <v>20</v>
      </c>
      <c r="AA33" s="21">
        <v>20</v>
      </c>
      <c r="AB33" s="22">
        <v>20</v>
      </c>
      <c r="AC33" s="21">
        <v>20</v>
      </c>
      <c r="AD33" s="22">
        <v>20</v>
      </c>
      <c r="AE33" s="21">
        <v>20</v>
      </c>
      <c r="AF33" s="22">
        <v>20</v>
      </c>
      <c r="AG33" s="21">
        <v>20</v>
      </c>
      <c r="AH33" s="22">
        <v>20</v>
      </c>
      <c r="AI33" s="21">
        <v>20</v>
      </c>
      <c r="AJ33" s="22">
        <v>20</v>
      </c>
      <c r="AK33" s="45"/>
      <c r="AL33" s="22">
        <v>20</v>
      </c>
      <c r="AM33" s="45"/>
      <c r="AN33" s="22">
        <v>17</v>
      </c>
    </row>
    <row r="34" spans="1:40" ht="15.75">
      <c r="A34" s="27" t="s">
        <v>65</v>
      </c>
      <c r="B34" s="28" t="s">
        <v>92</v>
      </c>
      <c r="C34" s="21">
        <v>19</v>
      </c>
      <c r="D34" s="22">
        <v>13</v>
      </c>
      <c r="E34" s="21">
        <v>15</v>
      </c>
      <c r="F34" s="22">
        <v>10</v>
      </c>
      <c r="G34" s="21">
        <v>17</v>
      </c>
      <c r="H34" s="22">
        <v>15</v>
      </c>
      <c r="I34" s="21">
        <v>20</v>
      </c>
      <c r="J34" s="22">
        <v>19</v>
      </c>
      <c r="K34" s="21">
        <v>18</v>
      </c>
      <c r="L34" s="22">
        <v>18</v>
      </c>
      <c r="M34" s="21">
        <v>13</v>
      </c>
      <c r="N34" s="22">
        <v>7</v>
      </c>
      <c r="O34" s="21">
        <v>12</v>
      </c>
      <c r="P34" s="22">
        <v>5</v>
      </c>
      <c r="Q34" s="21">
        <v>6</v>
      </c>
      <c r="R34" s="22">
        <v>4</v>
      </c>
      <c r="S34" s="21">
        <v>13.5</v>
      </c>
      <c r="T34" s="22">
        <v>4.5</v>
      </c>
      <c r="U34" s="21">
        <v>20</v>
      </c>
      <c r="V34" s="22">
        <v>20</v>
      </c>
      <c r="W34" s="21">
        <v>12</v>
      </c>
      <c r="X34" s="22">
        <v>8</v>
      </c>
      <c r="Y34" s="21">
        <v>20</v>
      </c>
      <c r="Z34" s="22">
        <v>18</v>
      </c>
      <c r="AA34" s="21">
        <v>20</v>
      </c>
      <c r="AB34" s="22">
        <v>20</v>
      </c>
      <c r="AC34" s="21">
        <v>20</v>
      </c>
      <c r="AD34" s="22">
        <v>20</v>
      </c>
      <c r="AE34" s="21">
        <v>20</v>
      </c>
      <c r="AF34" s="22">
        <v>20</v>
      </c>
      <c r="AG34" s="21">
        <v>20</v>
      </c>
      <c r="AH34" s="22">
        <v>20</v>
      </c>
      <c r="AI34" s="21">
        <v>20</v>
      </c>
      <c r="AJ34" s="22">
        <v>20</v>
      </c>
      <c r="AK34" s="45"/>
      <c r="AL34" s="22">
        <v>20</v>
      </c>
      <c r="AM34" s="45"/>
      <c r="AN34" s="22">
        <v>2.5</v>
      </c>
    </row>
    <row r="35" spans="1:40" ht="15.75">
      <c r="A35" s="27" t="s">
        <v>93</v>
      </c>
      <c r="B35" s="28" t="s">
        <v>94</v>
      </c>
      <c r="C35" s="21">
        <v>20</v>
      </c>
      <c r="D35" s="22">
        <v>15</v>
      </c>
      <c r="E35" s="21">
        <v>16</v>
      </c>
      <c r="F35" s="22">
        <v>9.5</v>
      </c>
      <c r="G35" s="21">
        <v>16</v>
      </c>
      <c r="H35" s="22">
        <v>15</v>
      </c>
      <c r="I35" s="21">
        <v>11</v>
      </c>
      <c r="J35" s="22">
        <v>16</v>
      </c>
      <c r="K35" s="21">
        <v>10</v>
      </c>
      <c r="L35" s="22">
        <v>10</v>
      </c>
      <c r="M35" s="21">
        <v>14</v>
      </c>
      <c r="N35" s="22">
        <v>9</v>
      </c>
      <c r="O35" s="21">
        <v>14</v>
      </c>
      <c r="P35" s="22">
        <v>16</v>
      </c>
      <c r="Q35" s="21">
        <v>8</v>
      </c>
      <c r="R35" s="22">
        <v>7</v>
      </c>
      <c r="S35" s="21">
        <v>16</v>
      </c>
      <c r="T35" s="22">
        <v>7</v>
      </c>
      <c r="U35" s="21">
        <v>20</v>
      </c>
      <c r="V35" s="22">
        <v>20</v>
      </c>
      <c r="W35" s="21">
        <v>13</v>
      </c>
      <c r="X35" s="22">
        <v>7</v>
      </c>
      <c r="Y35" s="21">
        <v>17</v>
      </c>
      <c r="Z35" s="22">
        <v>18</v>
      </c>
      <c r="AA35" s="21">
        <v>10</v>
      </c>
      <c r="AB35" s="22">
        <v>10</v>
      </c>
      <c r="AC35" s="21">
        <v>20</v>
      </c>
      <c r="AD35" s="22">
        <v>20</v>
      </c>
      <c r="AE35" s="21">
        <v>20</v>
      </c>
      <c r="AF35" s="22">
        <v>20</v>
      </c>
      <c r="AG35" s="21">
        <v>20</v>
      </c>
      <c r="AH35" s="22">
        <v>20</v>
      </c>
      <c r="AI35" s="21">
        <v>20</v>
      </c>
      <c r="AJ35" s="22">
        <v>20</v>
      </c>
      <c r="AK35" s="45"/>
      <c r="AL35" s="22">
        <v>20</v>
      </c>
      <c r="AM35" s="45"/>
      <c r="AN35" s="22">
        <v>18</v>
      </c>
    </row>
    <row r="36" spans="1:40" ht="15.75">
      <c r="A36" s="27" t="s">
        <v>95</v>
      </c>
      <c r="B36" s="28" t="s">
        <v>96</v>
      </c>
      <c r="C36" s="21">
        <v>15</v>
      </c>
      <c r="D36" s="22">
        <v>15</v>
      </c>
      <c r="E36" s="21">
        <v>17</v>
      </c>
      <c r="F36" s="22">
        <v>12.5</v>
      </c>
      <c r="G36" s="21">
        <v>14</v>
      </c>
      <c r="H36" s="22">
        <v>10</v>
      </c>
      <c r="I36" s="21">
        <v>18</v>
      </c>
      <c r="J36" s="22">
        <v>18</v>
      </c>
      <c r="K36" s="21">
        <v>10</v>
      </c>
      <c r="L36" s="22">
        <v>10</v>
      </c>
      <c r="M36" s="21">
        <v>13</v>
      </c>
      <c r="N36" s="22">
        <v>7</v>
      </c>
      <c r="O36" s="21">
        <v>8</v>
      </c>
      <c r="P36" s="22">
        <v>7</v>
      </c>
      <c r="Q36" s="21">
        <v>3</v>
      </c>
      <c r="R36" s="22">
        <v>2</v>
      </c>
      <c r="S36" s="21">
        <v>17</v>
      </c>
      <c r="T36" s="22">
        <v>4.5</v>
      </c>
      <c r="U36" s="21">
        <v>20</v>
      </c>
      <c r="V36" s="22">
        <v>20</v>
      </c>
      <c r="W36" s="21">
        <v>8</v>
      </c>
      <c r="X36" s="22">
        <v>8</v>
      </c>
      <c r="Y36" s="21">
        <v>17</v>
      </c>
      <c r="Z36" s="22">
        <v>18</v>
      </c>
      <c r="AA36" s="21">
        <v>18</v>
      </c>
      <c r="AB36" s="22">
        <v>18</v>
      </c>
      <c r="AC36" s="21">
        <v>20</v>
      </c>
      <c r="AD36" s="22">
        <v>20</v>
      </c>
      <c r="AE36" s="21">
        <v>20</v>
      </c>
      <c r="AF36" s="22">
        <v>18</v>
      </c>
      <c r="AG36" s="21">
        <v>20</v>
      </c>
      <c r="AH36" s="22">
        <v>20</v>
      </c>
      <c r="AI36" s="21">
        <v>20</v>
      </c>
      <c r="AJ36" s="22">
        <v>20</v>
      </c>
      <c r="AK36" s="45"/>
      <c r="AL36" s="22">
        <v>20</v>
      </c>
      <c r="AM36" s="45"/>
      <c r="AN36" s="22">
        <v>10</v>
      </c>
    </row>
    <row r="37" spans="1:40" ht="15.75">
      <c r="A37" s="27" t="s">
        <v>97</v>
      </c>
      <c r="B37" s="28" t="s">
        <v>98</v>
      </c>
      <c r="C37" s="21">
        <v>17</v>
      </c>
      <c r="D37" s="22">
        <v>16</v>
      </c>
      <c r="E37" s="21">
        <v>14</v>
      </c>
      <c r="F37" s="22">
        <v>9</v>
      </c>
      <c r="G37" s="21">
        <v>5</v>
      </c>
      <c r="H37" s="22">
        <v>5</v>
      </c>
      <c r="I37" s="21">
        <v>11</v>
      </c>
      <c r="J37" s="22">
        <v>16</v>
      </c>
      <c r="K37" s="21">
        <v>5</v>
      </c>
      <c r="L37" s="22">
        <v>5</v>
      </c>
      <c r="M37" s="21">
        <v>13</v>
      </c>
      <c r="N37" s="22">
        <v>5</v>
      </c>
      <c r="O37" s="21">
        <v>11</v>
      </c>
      <c r="P37" s="22">
        <v>5</v>
      </c>
      <c r="Q37" s="21">
        <v>1</v>
      </c>
      <c r="R37" s="22">
        <v>1</v>
      </c>
      <c r="S37" s="21">
        <v>13</v>
      </c>
      <c r="T37" s="22">
        <v>4</v>
      </c>
      <c r="U37" s="21">
        <v>20</v>
      </c>
      <c r="V37" s="22">
        <v>20</v>
      </c>
      <c r="W37" s="21">
        <v>14</v>
      </c>
      <c r="X37" s="22">
        <v>12</v>
      </c>
      <c r="Y37" s="21">
        <v>20</v>
      </c>
      <c r="Z37" s="22">
        <v>16</v>
      </c>
      <c r="AA37" s="21">
        <v>10</v>
      </c>
      <c r="AB37" s="22">
        <v>10</v>
      </c>
      <c r="AC37" s="21">
        <v>20</v>
      </c>
      <c r="AD37" s="22">
        <v>20</v>
      </c>
      <c r="AE37" s="21">
        <v>15</v>
      </c>
      <c r="AF37" s="22">
        <v>16</v>
      </c>
      <c r="AG37" s="21">
        <v>10</v>
      </c>
      <c r="AH37" s="22">
        <v>10</v>
      </c>
      <c r="AI37" s="21">
        <v>20</v>
      </c>
      <c r="AJ37" s="22">
        <v>18</v>
      </c>
      <c r="AK37" s="45"/>
      <c r="AL37" s="22">
        <v>18</v>
      </c>
      <c r="AM37" s="45"/>
      <c r="AN37" s="22">
        <v>1.5</v>
      </c>
    </row>
    <row r="38" spans="1:40" ht="15.75">
      <c r="A38" s="27" t="s">
        <v>99</v>
      </c>
      <c r="B38" s="28" t="s">
        <v>100</v>
      </c>
      <c r="C38" s="21">
        <v>20</v>
      </c>
      <c r="D38" s="22">
        <v>15</v>
      </c>
      <c r="E38" s="21">
        <v>15</v>
      </c>
      <c r="F38" s="22">
        <v>13</v>
      </c>
      <c r="G38" s="21">
        <v>18</v>
      </c>
      <c r="H38" s="22">
        <v>16</v>
      </c>
      <c r="I38" s="21">
        <v>18</v>
      </c>
      <c r="J38" s="22">
        <v>19</v>
      </c>
      <c r="K38" s="21">
        <v>15</v>
      </c>
      <c r="L38" s="22">
        <v>15</v>
      </c>
      <c r="M38" s="21">
        <v>13</v>
      </c>
      <c r="N38" s="22">
        <v>6</v>
      </c>
      <c r="O38" s="21">
        <v>14</v>
      </c>
      <c r="P38" s="22">
        <v>10</v>
      </c>
      <c r="Q38" s="21">
        <v>6</v>
      </c>
      <c r="R38" s="22">
        <v>2</v>
      </c>
      <c r="S38" s="21">
        <v>14</v>
      </c>
      <c r="T38" s="22">
        <v>4.5</v>
      </c>
      <c r="U38" s="21">
        <v>20</v>
      </c>
      <c r="V38" s="22">
        <v>20</v>
      </c>
      <c r="W38" s="21">
        <v>15</v>
      </c>
      <c r="X38" s="22">
        <v>11</v>
      </c>
      <c r="Y38" s="21">
        <v>20</v>
      </c>
      <c r="Z38" s="22">
        <v>18</v>
      </c>
      <c r="AA38" s="21">
        <v>16</v>
      </c>
      <c r="AB38" s="22">
        <v>16</v>
      </c>
      <c r="AC38" s="21">
        <v>20</v>
      </c>
      <c r="AD38" s="22">
        <v>20</v>
      </c>
      <c r="AE38" s="21">
        <v>20</v>
      </c>
      <c r="AF38" s="22">
        <v>20</v>
      </c>
      <c r="AG38" s="21">
        <v>20</v>
      </c>
      <c r="AH38" s="22">
        <v>20</v>
      </c>
      <c r="AI38" s="21">
        <v>15</v>
      </c>
      <c r="AJ38" s="22">
        <v>16</v>
      </c>
      <c r="AK38" s="45"/>
      <c r="AL38" s="22">
        <v>16</v>
      </c>
      <c r="AM38" s="45"/>
      <c r="AN38" s="22">
        <v>13.5</v>
      </c>
    </row>
    <row r="39" spans="1:40" ht="15.75">
      <c r="A39" s="27" t="s">
        <v>38</v>
      </c>
      <c r="B39" s="28" t="s">
        <v>101</v>
      </c>
      <c r="C39" s="21">
        <v>20</v>
      </c>
      <c r="D39" s="22">
        <v>17</v>
      </c>
      <c r="E39" s="21">
        <v>17</v>
      </c>
      <c r="F39" s="22">
        <v>16</v>
      </c>
      <c r="G39" s="21">
        <v>17</v>
      </c>
      <c r="H39" s="22">
        <v>13</v>
      </c>
      <c r="I39" s="21">
        <v>19</v>
      </c>
      <c r="J39" s="22">
        <v>20</v>
      </c>
      <c r="K39" s="21">
        <v>15</v>
      </c>
      <c r="L39" s="22">
        <v>15</v>
      </c>
      <c r="M39" s="21">
        <v>19</v>
      </c>
      <c r="N39" s="22">
        <v>13</v>
      </c>
      <c r="O39" s="21">
        <v>13</v>
      </c>
      <c r="P39" s="22">
        <v>17</v>
      </c>
      <c r="Q39" s="21">
        <v>6</v>
      </c>
      <c r="R39" s="22">
        <v>1</v>
      </c>
      <c r="S39" s="21">
        <v>16</v>
      </c>
      <c r="T39" s="22">
        <v>8</v>
      </c>
      <c r="U39" s="21">
        <v>20</v>
      </c>
      <c r="V39" s="22">
        <v>20</v>
      </c>
      <c r="W39" s="21">
        <v>8</v>
      </c>
      <c r="X39" s="22">
        <v>8</v>
      </c>
      <c r="Y39" s="21">
        <v>15</v>
      </c>
      <c r="Z39" s="22">
        <v>20</v>
      </c>
      <c r="AA39" s="21">
        <v>10</v>
      </c>
      <c r="AB39" s="22">
        <v>10</v>
      </c>
      <c r="AC39" s="21">
        <v>20</v>
      </c>
      <c r="AD39" s="22">
        <v>20</v>
      </c>
      <c r="AE39" s="21">
        <v>20</v>
      </c>
      <c r="AF39" s="22">
        <v>20</v>
      </c>
      <c r="AG39" s="21">
        <v>10</v>
      </c>
      <c r="AH39" s="22">
        <v>10</v>
      </c>
      <c r="AI39" s="21">
        <v>20</v>
      </c>
      <c r="AJ39" s="22">
        <v>20</v>
      </c>
      <c r="AK39" s="45"/>
      <c r="AL39" s="22">
        <v>20</v>
      </c>
      <c r="AM39" s="45"/>
      <c r="AN39" s="22">
        <v>16</v>
      </c>
    </row>
    <row r="40" spans="1:40" ht="15.75">
      <c r="A40" s="27" t="s">
        <v>34</v>
      </c>
      <c r="B40" s="28" t="s">
        <v>35</v>
      </c>
      <c r="C40" s="21">
        <v>4.5</v>
      </c>
      <c r="D40" s="22">
        <v>20</v>
      </c>
      <c r="E40" s="21">
        <v>20</v>
      </c>
      <c r="F40" s="22">
        <v>18</v>
      </c>
      <c r="G40" s="21">
        <v>20</v>
      </c>
      <c r="H40" s="22">
        <v>13</v>
      </c>
      <c r="I40" s="21">
        <v>20</v>
      </c>
      <c r="J40" s="22">
        <v>20</v>
      </c>
      <c r="K40" s="21">
        <v>17</v>
      </c>
      <c r="L40" s="22">
        <v>14.5</v>
      </c>
      <c r="M40" s="21">
        <v>12</v>
      </c>
      <c r="N40" s="22">
        <v>5</v>
      </c>
      <c r="O40" s="21">
        <v>17</v>
      </c>
      <c r="P40" s="22">
        <v>14.5</v>
      </c>
      <c r="Q40" s="21">
        <v>17</v>
      </c>
      <c r="R40" s="22">
        <v>14.5</v>
      </c>
      <c r="S40" s="21">
        <v>10</v>
      </c>
      <c r="T40" s="22">
        <v>10</v>
      </c>
      <c r="U40" s="21">
        <v>10</v>
      </c>
      <c r="V40" s="22">
        <v>10</v>
      </c>
      <c r="W40" s="21">
        <v>10</v>
      </c>
      <c r="X40" s="22">
        <v>10</v>
      </c>
      <c r="Y40" s="21">
        <v>12</v>
      </c>
      <c r="Z40" s="22">
        <v>8</v>
      </c>
      <c r="AA40" s="21">
        <v>20</v>
      </c>
      <c r="AB40" s="22">
        <v>20</v>
      </c>
      <c r="AC40" s="21">
        <v>20</v>
      </c>
      <c r="AD40" s="22">
        <v>20</v>
      </c>
      <c r="AE40" s="21">
        <v>20</v>
      </c>
      <c r="AF40" s="22">
        <v>20</v>
      </c>
      <c r="AG40" s="21">
        <v>20</v>
      </c>
      <c r="AH40" s="22">
        <v>20</v>
      </c>
      <c r="AI40" s="21">
        <v>20</v>
      </c>
      <c r="AJ40" s="22">
        <v>20</v>
      </c>
      <c r="AK40" s="45"/>
      <c r="AL40" s="22">
        <v>16</v>
      </c>
      <c r="AM40" s="45"/>
      <c r="AN40" s="22">
        <v>17</v>
      </c>
    </row>
    <row r="41" spans="1:40" ht="15.75">
      <c r="A41" s="27" t="s">
        <v>36</v>
      </c>
      <c r="B41" s="28" t="s">
        <v>37</v>
      </c>
      <c r="C41" s="21">
        <v>8</v>
      </c>
      <c r="D41" s="22">
        <v>20</v>
      </c>
      <c r="E41" s="21">
        <v>15</v>
      </c>
      <c r="F41" s="22">
        <v>20</v>
      </c>
      <c r="G41" s="21">
        <v>6</v>
      </c>
      <c r="H41" s="22">
        <v>4</v>
      </c>
      <c r="I41" s="21">
        <v>20</v>
      </c>
      <c r="J41" s="22">
        <v>18</v>
      </c>
      <c r="K41" s="21">
        <v>13.5</v>
      </c>
      <c r="L41" s="22">
        <v>4.5</v>
      </c>
      <c r="M41" s="21">
        <v>14</v>
      </c>
      <c r="N41" s="22">
        <v>16</v>
      </c>
      <c r="O41" s="21">
        <v>13.5</v>
      </c>
      <c r="P41" s="22">
        <v>4.5</v>
      </c>
      <c r="Q41" s="21">
        <v>13.5</v>
      </c>
      <c r="R41" s="22">
        <v>4.5</v>
      </c>
      <c r="S41" s="21">
        <v>20</v>
      </c>
      <c r="T41" s="22">
        <v>20</v>
      </c>
      <c r="U41" s="21">
        <v>20</v>
      </c>
      <c r="V41" s="22">
        <v>20</v>
      </c>
      <c r="W41" s="21">
        <v>20</v>
      </c>
      <c r="X41" s="22">
        <v>20</v>
      </c>
      <c r="Y41" s="21">
        <v>13</v>
      </c>
      <c r="Z41" s="22">
        <v>7</v>
      </c>
      <c r="AA41" s="21">
        <v>20</v>
      </c>
      <c r="AB41" s="22">
        <v>20</v>
      </c>
      <c r="AC41" s="21">
        <v>20</v>
      </c>
      <c r="AD41" s="22">
        <v>20</v>
      </c>
      <c r="AE41" s="21">
        <v>20</v>
      </c>
      <c r="AF41" s="22">
        <v>20</v>
      </c>
      <c r="AG41" s="21">
        <v>20</v>
      </c>
      <c r="AH41" s="22">
        <v>20</v>
      </c>
      <c r="AI41" s="21">
        <v>20</v>
      </c>
      <c r="AJ41" s="22">
        <v>20</v>
      </c>
      <c r="AK41" s="45"/>
      <c r="AL41" s="22">
        <v>18</v>
      </c>
      <c r="AM41" s="45"/>
      <c r="AN41" s="22">
        <v>13</v>
      </c>
    </row>
    <row r="42" spans="1:40" ht="15.75">
      <c r="A42" s="27" t="s">
        <v>38</v>
      </c>
      <c r="B42" s="28" t="s">
        <v>39</v>
      </c>
      <c r="C42" s="21">
        <v>10</v>
      </c>
      <c r="D42" s="22">
        <v>10</v>
      </c>
      <c r="E42" s="21">
        <v>12</v>
      </c>
      <c r="F42" s="22">
        <v>8</v>
      </c>
      <c r="G42" s="21">
        <v>8</v>
      </c>
      <c r="H42" s="22">
        <v>7</v>
      </c>
      <c r="I42" s="21">
        <v>17</v>
      </c>
      <c r="J42" s="22">
        <v>18</v>
      </c>
      <c r="K42" s="21">
        <v>16</v>
      </c>
      <c r="L42" s="22">
        <v>7</v>
      </c>
      <c r="M42" s="21">
        <v>8</v>
      </c>
      <c r="N42" s="22">
        <v>7</v>
      </c>
      <c r="O42" s="21">
        <v>16</v>
      </c>
      <c r="P42" s="22">
        <v>7</v>
      </c>
      <c r="Q42" s="21">
        <v>16</v>
      </c>
      <c r="R42" s="22">
        <v>7</v>
      </c>
      <c r="S42" s="21">
        <v>20</v>
      </c>
      <c r="T42" s="22">
        <v>20</v>
      </c>
      <c r="U42" s="21">
        <v>20</v>
      </c>
      <c r="V42" s="22">
        <v>20</v>
      </c>
      <c r="W42" s="21">
        <v>20</v>
      </c>
      <c r="X42" s="22">
        <v>20</v>
      </c>
      <c r="Y42" s="21">
        <v>8</v>
      </c>
      <c r="Z42" s="22">
        <v>8</v>
      </c>
      <c r="AA42" s="21">
        <v>20</v>
      </c>
      <c r="AB42" s="22">
        <v>20</v>
      </c>
      <c r="AC42" s="21">
        <v>20</v>
      </c>
      <c r="AD42" s="22">
        <v>20</v>
      </c>
      <c r="AE42" s="21">
        <v>20</v>
      </c>
      <c r="AF42" s="22">
        <v>20</v>
      </c>
      <c r="AG42" s="21">
        <v>20</v>
      </c>
      <c r="AH42" s="22">
        <v>20</v>
      </c>
      <c r="AI42" s="21">
        <v>20</v>
      </c>
      <c r="AJ42" s="22">
        <v>20</v>
      </c>
      <c r="AK42" s="45"/>
      <c r="AL42" s="22">
        <v>20</v>
      </c>
      <c r="AM42" s="45"/>
      <c r="AN42" s="22">
        <v>14</v>
      </c>
    </row>
    <row r="43" spans="1:40" ht="15.75">
      <c r="A43" s="27" t="s">
        <v>40</v>
      </c>
      <c r="B43" s="28" t="s">
        <v>41</v>
      </c>
      <c r="C43" s="21">
        <v>20</v>
      </c>
      <c r="D43" s="22">
        <v>20</v>
      </c>
      <c r="E43" s="21">
        <v>13</v>
      </c>
      <c r="F43" s="22">
        <v>7</v>
      </c>
      <c r="G43" s="21">
        <v>3</v>
      </c>
      <c r="H43" s="22">
        <v>2</v>
      </c>
      <c r="I43" s="21">
        <v>17</v>
      </c>
      <c r="J43" s="22">
        <v>18</v>
      </c>
      <c r="K43" s="21">
        <v>17</v>
      </c>
      <c r="L43" s="22">
        <v>4.5</v>
      </c>
      <c r="M43" s="21">
        <v>11</v>
      </c>
      <c r="N43" s="22">
        <v>5</v>
      </c>
      <c r="O43" s="21">
        <v>17</v>
      </c>
      <c r="P43" s="22">
        <v>4.5</v>
      </c>
      <c r="Q43" s="21">
        <v>17</v>
      </c>
      <c r="R43" s="22">
        <v>4.5</v>
      </c>
      <c r="S43" s="21">
        <v>10</v>
      </c>
      <c r="T43" s="22">
        <v>10</v>
      </c>
      <c r="U43" s="21">
        <v>10</v>
      </c>
      <c r="V43" s="22">
        <v>10</v>
      </c>
      <c r="W43" s="21">
        <v>10</v>
      </c>
      <c r="X43" s="22">
        <v>10</v>
      </c>
      <c r="Y43" s="21">
        <v>14</v>
      </c>
      <c r="Z43" s="22">
        <v>12</v>
      </c>
      <c r="AA43" s="21">
        <v>20</v>
      </c>
      <c r="AB43" s="22">
        <v>20</v>
      </c>
      <c r="AC43" s="21">
        <v>20</v>
      </c>
      <c r="AD43" s="22">
        <v>20</v>
      </c>
      <c r="AE43" s="21">
        <v>20</v>
      </c>
      <c r="AF43" s="22">
        <v>18</v>
      </c>
      <c r="AG43" s="21">
        <v>20</v>
      </c>
      <c r="AH43" s="22">
        <v>20</v>
      </c>
      <c r="AI43" s="21">
        <v>20</v>
      </c>
      <c r="AJ43" s="22">
        <v>20</v>
      </c>
      <c r="AK43" s="45"/>
      <c r="AL43" s="22">
        <v>20</v>
      </c>
      <c r="AM43" s="45"/>
      <c r="AN43" s="22">
        <v>16</v>
      </c>
    </row>
    <row r="44" spans="1:40" ht="15.75">
      <c r="A44" s="27" t="s">
        <v>42</v>
      </c>
      <c r="B44" s="28" t="s">
        <v>43</v>
      </c>
      <c r="C44" s="21">
        <v>20</v>
      </c>
      <c r="D44" s="22">
        <v>20</v>
      </c>
      <c r="E44" s="21">
        <v>8</v>
      </c>
      <c r="F44" s="22">
        <v>8</v>
      </c>
      <c r="G44" s="21">
        <v>1</v>
      </c>
      <c r="H44" s="22">
        <v>1</v>
      </c>
      <c r="I44" s="21">
        <v>20</v>
      </c>
      <c r="J44" s="22">
        <v>16</v>
      </c>
      <c r="K44" s="21">
        <v>13</v>
      </c>
      <c r="L44" s="22">
        <v>4</v>
      </c>
      <c r="M44" s="21">
        <v>14</v>
      </c>
      <c r="N44" s="22">
        <v>10</v>
      </c>
      <c r="O44" s="21">
        <v>13</v>
      </c>
      <c r="P44" s="22">
        <v>4</v>
      </c>
      <c r="Q44" s="21">
        <v>13</v>
      </c>
      <c r="R44" s="22">
        <v>4</v>
      </c>
      <c r="S44" s="21">
        <v>18</v>
      </c>
      <c r="T44" s="22">
        <v>18</v>
      </c>
      <c r="U44" s="21">
        <v>18</v>
      </c>
      <c r="V44" s="22">
        <v>18</v>
      </c>
      <c r="W44" s="21">
        <v>18</v>
      </c>
      <c r="X44" s="22">
        <v>18</v>
      </c>
      <c r="Y44" s="21">
        <v>15</v>
      </c>
      <c r="Z44" s="22">
        <v>11</v>
      </c>
      <c r="AA44" s="21">
        <v>10</v>
      </c>
      <c r="AB44" s="22">
        <v>10</v>
      </c>
      <c r="AC44" s="21">
        <v>10</v>
      </c>
      <c r="AD44" s="22">
        <v>10</v>
      </c>
      <c r="AE44" s="21">
        <v>15</v>
      </c>
      <c r="AF44" s="22">
        <v>16</v>
      </c>
      <c r="AG44" s="21">
        <v>10</v>
      </c>
      <c r="AH44" s="22">
        <v>10</v>
      </c>
      <c r="AI44" s="21">
        <v>10</v>
      </c>
      <c r="AJ44" s="22">
        <v>10</v>
      </c>
      <c r="AK44" s="45"/>
      <c r="AL44" s="22">
        <v>18</v>
      </c>
      <c r="AM44" s="45"/>
      <c r="AN44" s="22">
        <v>10</v>
      </c>
    </row>
    <row r="45" spans="1:40" ht="15.75">
      <c r="A45" s="27" t="s">
        <v>44</v>
      </c>
      <c r="B45" s="28" t="s">
        <v>45</v>
      </c>
      <c r="C45" s="21">
        <v>10</v>
      </c>
      <c r="D45" s="22">
        <v>10</v>
      </c>
      <c r="E45" s="21">
        <v>14</v>
      </c>
      <c r="F45" s="22">
        <v>12</v>
      </c>
      <c r="G45" s="21">
        <v>6</v>
      </c>
      <c r="H45" s="22">
        <v>2</v>
      </c>
      <c r="I45" s="21">
        <v>20</v>
      </c>
      <c r="J45" s="22">
        <v>18</v>
      </c>
      <c r="K45" s="21">
        <v>14</v>
      </c>
      <c r="L45" s="22">
        <v>4.5</v>
      </c>
      <c r="M45" s="21">
        <v>13</v>
      </c>
      <c r="N45" s="22">
        <v>17</v>
      </c>
      <c r="O45" s="21">
        <v>14</v>
      </c>
      <c r="P45" s="22">
        <v>4.5</v>
      </c>
      <c r="Q45" s="21">
        <v>14</v>
      </c>
      <c r="R45" s="22">
        <v>4.5</v>
      </c>
      <c r="S45" s="21">
        <v>10</v>
      </c>
      <c r="T45" s="22">
        <v>10</v>
      </c>
      <c r="U45" s="21">
        <v>10</v>
      </c>
      <c r="V45" s="22">
        <v>10</v>
      </c>
      <c r="W45" s="21">
        <v>10</v>
      </c>
      <c r="X45" s="22">
        <v>10</v>
      </c>
      <c r="Y45" s="21">
        <v>8</v>
      </c>
      <c r="Z45" s="22">
        <v>8</v>
      </c>
      <c r="AA45" s="21">
        <v>20</v>
      </c>
      <c r="AB45" s="22">
        <v>20</v>
      </c>
      <c r="AC45" s="21">
        <v>20</v>
      </c>
      <c r="AD45" s="22">
        <v>20</v>
      </c>
      <c r="AE45" s="21">
        <v>20</v>
      </c>
      <c r="AF45" s="22">
        <v>20</v>
      </c>
      <c r="AG45" s="21">
        <v>20</v>
      </c>
      <c r="AH45" s="22">
        <v>20</v>
      </c>
      <c r="AI45" s="21">
        <v>20</v>
      </c>
      <c r="AJ45" s="22">
        <v>20</v>
      </c>
      <c r="AK45" s="45"/>
      <c r="AL45" s="22">
        <v>16</v>
      </c>
      <c r="AM45" s="45"/>
      <c r="AN45" s="22">
        <v>20</v>
      </c>
    </row>
    <row r="46" spans="1:40" ht="16.5" thickBot="1">
      <c r="A46" s="29" t="s">
        <v>46</v>
      </c>
      <c r="B46" s="30" t="s">
        <v>47</v>
      </c>
      <c r="C46" s="23">
        <v>18</v>
      </c>
      <c r="D46" s="24">
        <v>18</v>
      </c>
      <c r="E46" s="23">
        <v>15</v>
      </c>
      <c r="F46" s="24">
        <v>11</v>
      </c>
      <c r="G46" s="23">
        <v>6</v>
      </c>
      <c r="H46" s="24">
        <v>1</v>
      </c>
      <c r="I46" s="23">
        <v>15</v>
      </c>
      <c r="J46" s="24">
        <v>20</v>
      </c>
      <c r="K46" s="23">
        <v>16</v>
      </c>
      <c r="L46" s="24">
        <v>8</v>
      </c>
      <c r="M46" s="23">
        <v>11</v>
      </c>
      <c r="N46" s="24">
        <v>9</v>
      </c>
      <c r="O46" s="23">
        <v>16</v>
      </c>
      <c r="P46" s="24">
        <v>8</v>
      </c>
      <c r="Q46" s="23">
        <v>16</v>
      </c>
      <c r="R46" s="24">
        <v>8</v>
      </c>
      <c r="S46" s="23">
        <v>16</v>
      </c>
      <c r="T46" s="24">
        <v>16</v>
      </c>
      <c r="U46" s="23">
        <v>16</v>
      </c>
      <c r="V46" s="24">
        <v>16</v>
      </c>
      <c r="W46" s="23">
        <v>16</v>
      </c>
      <c r="X46" s="24">
        <v>16</v>
      </c>
      <c r="Y46" s="23">
        <v>12</v>
      </c>
      <c r="Z46" s="24">
        <v>97</v>
      </c>
      <c r="AA46" s="23">
        <v>10</v>
      </c>
      <c r="AB46" s="24">
        <v>10</v>
      </c>
      <c r="AC46" s="23">
        <v>10</v>
      </c>
      <c r="AD46" s="24">
        <v>10</v>
      </c>
      <c r="AE46" s="23">
        <v>20</v>
      </c>
      <c r="AF46" s="24">
        <v>18</v>
      </c>
      <c r="AG46" s="23">
        <v>20</v>
      </c>
      <c r="AH46" s="24">
        <v>20</v>
      </c>
      <c r="AI46" s="23">
        <v>10</v>
      </c>
      <c r="AJ46" s="24">
        <v>10</v>
      </c>
      <c r="AK46" s="46"/>
      <c r="AL46" s="24">
        <v>20</v>
      </c>
      <c r="AM46" s="46"/>
      <c r="AN46" s="24">
        <v>15</v>
      </c>
    </row>
    <row r="47" spans="1:4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</sheetData>
  <sheetProtection algorithmName="SHA-512" hashValue="zaIURf4OwNdMKjPNdONHTrkbZJKjBwQVVJ5G7uUgALH/hDRHVYSi6FKYmYuNxuoTe47Pz7yKJSpyT6T9Mydokw==" saltValue="EH5jqiinDLRW+gcSwSss5A==" spinCount="100000" sheet="1" objects="1" scenarios="1"/>
  <mergeCells count="39">
    <mergeCell ref="AE2:AF2"/>
    <mergeCell ref="AG2:AH2"/>
    <mergeCell ref="AI2:AJ2"/>
    <mergeCell ref="AK2:AL2"/>
    <mergeCell ref="AM2:AN2"/>
    <mergeCell ref="S2:T2"/>
    <mergeCell ref="U2:V2"/>
    <mergeCell ref="W2:X2"/>
    <mergeCell ref="Y2:Z2"/>
    <mergeCell ref="AA2:AB2"/>
    <mergeCell ref="AC2:AD2"/>
    <mergeCell ref="AK1:AL1"/>
    <mergeCell ref="AM1:AN1"/>
    <mergeCell ref="C2:D2"/>
    <mergeCell ref="E2:F2"/>
    <mergeCell ref="G2:H2"/>
    <mergeCell ref="I2:J2"/>
    <mergeCell ref="K2:L2"/>
    <mergeCell ref="M2:N2"/>
    <mergeCell ref="O2:P2"/>
    <mergeCell ref="Q2:R2"/>
    <mergeCell ref="Y1:Z1"/>
    <mergeCell ref="AA1:AB1"/>
    <mergeCell ref="AC1:AD1"/>
    <mergeCell ref="AE1:AF1"/>
    <mergeCell ref="AG1:AH1"/>
    <mergeCell ref="AI1:AJ1"/>
    <mergeCell ref="M1:N1"/>
    <mergeCell ref="O1:P1"/>
    <mergeCell ref="Q1:R1"/>
    <mergeCell ref="S1:T1"/>
    <mergeCell ref="U1:V1"/>
    <mergeCell ref="W1:X1"/>
    <mergeCell ref="K1:L1"/>
    <mergeCell ref="A1:A2"/>
    <mergeCell ref="C1:D1"/>
    <mergeCell ref="E1:F1"/>
    <mergeCell ref="G1:H1"/>
    <mergeCell ref="I1:J1"/>
  </mergeCells>
  <conditionalFormatting sqref="C4:AN46">
    <cfRule type="cellIs" dxfId="111" priority="3" operator="equal">
      <formula>0</formula>
    </cfRule>
    <cfRule type="cellIs" dxfId="110" priority="2" operator="equal">
      <formula>97</formula>
    </cfRule>
    <cfRule type="cellIs" dxfId="109" priority="1" operator="equal">
      <formula>98</formula>
    </cfRule>
  </conditionalFormatting>
  <dataValidations count="3">
    <dataValidation allowBlank="1" showInputMessage="1" showErrorMessage="1" promptTitle="راهنمایی :" prompt="درس ها را به ترتیب از اول بچینید و اگر کمتر از 17 درس دارید آن خانه و واحد آن را خالی بگذارید_x000a_حتما تربیت بدنی و انضباط در دو ستون آخر باشند و نمره مستمر ندارند_x000a_اگر در دروس پایانی غیبت موجه باشد عدد 97 و اگر غیبت غیر موجه باشد عدد 98 قرار دهید" sqref="A1:A2"/>
    <dataValidation operator="greaterThanOrEqual" allowBlank="1" showInputMessage="1" showErrorMessage="1" error="دروس تربیت بدنی و انضباط نمره مستمر ندارند" sqref="AK4:AK46 AM4:AM46"/>
    <dataValidation type="decimal" allowBlank="1" showInputMessage="1" showErrorMessage="1" error="نمره ای بین 1 تا 20 وارد کنید" sqref="C4:C46 E4:E46 G4:G45 G46 I4:I46 K4:K46 M4:M46 O4:O46 Q4:Q46 S4:S45 S46 U4:U46 W4:W46 Y4:Y46 AA4:AA46 AC4:AC46 AE4:AE46 AG4:AG46 AI4:AI46">
      <formula1>1</formula1>
      <formula2>20</formula2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rightToLeft="1" workbookViewId="0">
      <selection activeCell="C4" sqref="C4:D4"/>
    </sheetView>
  </sheetViews>
  <sheetFormatPr defaultRowHeight="14.25"/>
  <cols>
    <col min="3" max="40" width="3" customWidth="1"/>
    <col min="41" max="42" width="4.75" customWidth="1"/>
  </cols>
  <sheetData>
    <row r="1" spans="1:42" ht="17.25">
      <c r="A1" s="69" t="str">
        <f>'ورود نمرات'!A1:A2</f>
        <v>راهنما
کلیک کنید</v>
      </c>
      <c r="B1" s="2" t="str">
        <f>'ورود نمرات'!B1</f>
        <v>نام درس</v>
      </c>
      <c r="C1" s="69" t="str">
        <f>'ورود نمرات'!C1:D1</f>
        <v>قرآن</v>
      </c>
      <c r="D1" s="69"/>
      <c r="E1" s="69" t="str">
        <f>'ورود نمرات'!E1:F1</f>
        <v>معارف اسلامی</v>
      </c>
      <c r="F1" s="69"/>
      <c r="G1" s="69" t="str">
        <f>'ورود نمرات'!G1:H1</f>
        <v>فلسفه</v>
      </c>
      <c r="H1" s="69"/>
      <c r="I1" s="69" t="str">
        <f>'ورود نمرات'!I1:J1</f>
        <v>منطق</v>
      </c>
      <c r="J1" s="69"/>
      <c r="K1" s="69" t="str">
        <f>'ورود نمرات'!K1:L1</f>
        <v>جامعه شناسی</v>
      </c>
      <c r="L1" s="69"/>
      <c r="M1" s="69" t="str">
        <f>'ورود نمرات'!M1:N1</f>
        <v>روان شناسی</v>
      </c>
      <c r="N1" s="69"/>
      <c r="O1" s="69" t="str">
        <f>'ورود نمرات'!O1:P1</f>
        <v>زبان انگلیسی</v>
      </c>
      <c r="P1" s="69"/>
      <c r="Q1" s="69" t="str">
        <f>'ورود نمرات'!Q1:R1</f>
        <v>ادبیات فارسی</v>
      </c>
      <c r="R1" s="69"/>
      <c r="S1" s="69" t="str">
        <f>'ورود نمرات'!S1:T1</f>
        <v>قافیه و عروض</v>
      </c>
      <c r="T1" s="69"/>
      <c r="U1" s="69" t="str">
        <f>'ورود نمرات'!U1:V1</f>
        <v>عربی</v>
      </c>
      <c r="V1" s="69"/>
      <c r="W1" s="69" t="str">
        <f>'ورود نمرات'!W1:X1</f>
        <v>ریاضی</v>
      </c>
      <c r="X1" s="69"/>
      <c r="Y1" s="69" t="str">
        <f>'ورود نمرات'!Y1:Z1</f>
        <v>زیست شناسی</v>
      </c>
      <c r="Z1" s="69"/>
      <c r="AA1" s="69" t="str">
        <f>'ورود نمرات'!AA1:AB1</f>
        <v>جغرافیای استان</v>
      </c>
      <c r="AB1" s="69"/>
      <c r="AC1" s="69" t="str">
        <f>'ورود نمرات'!AC1:AD1</f>
        <v>نگارش</v>
      </c>
      <c r="AD1" s="69"/>
      <c r="AE1" s="69" t="str">
        <f>'ورود نمرات'!AE1:AF1</f>
        <v>متون ادبی</v>
      </c>
      <c r="AF1" s="69"/>
      <c r="AG1" s="69" t="str">
        <f>'ورود نمرات'!AG1:AH1</f>
        <v>آمادگی دفاعی</v>
      </c>
      <c r="AH1" s="69"/>
      <c r="AI1" s="69" t="str">
        <f>'ورود نمرات'!AI1:AJ1</f>
        <v>تاریخ</v>
      </c>
      <c r="AJ1" s="69"/>
      <c r="AK1" s="69" t="str">
        <f>'ورود نمرات'!AK1:AL1</f>
        <v>تربیت بدنی</v>
      </c>
      <c r="AL1" s="69"/>
      <c r="AM1" s="69" t="str">
        <f>'ورود نمرات'!AM1:AN1</f>
        <v>انضباط</v>
      </c>
      <c r="AN1" s="69"/>
      <c r="AO1" s="2" t="s">
        <v>17</v>
      </c>
      <c r="AP1" s="2" t="s">
        <v>18</v>
      </c>
    </row>
    <row r="2" spans="1:42" ht="17.25">
      <c r="A2" s="69"/>
      <c r="B2" s="2" t="str">
        <f>'ورود نمرات'!B2</f>
        <v>تعداد واحد</v>
      </c>
      <c r="C2" s="69">
        <f>'ورود نمرات'!C2:D2</f>
        <v>2</v>
      </c>
      <c r="D2" s="69"/>
      <c r="E2" s="69">
        <f>'ورود نمرات'!E2:F2</f>
        <v>2</v>
      </c>
      <c r="F2" s="69"/>
      <c r="G2" s="69">
        <f>'ورود نمرات'!G2:H2</f>
        <v>2</v>
      </c>
      <c r="H2" s="69"/>
      <c r="I2" s="69">
        <f>'ورود نمرات'!I2:J2</f>
        <v>1</v>
      </c>
      <c r="J2" s="69"/>
      <c r="K2" s="69">
        <f>'ورود نمرات'!K2:L2</f>
        <v>3</v>
      </c>
      <c r="L2" s="69"/>
      <c r="M2" s="69">
        <f>'ورود نمرات'!M2:N2</f>
        <v>3</v>
      </c>
      <c r="N2" s="69"/>
      <c r="O2" s="69">
        <f>'ورود نمرات'!O2:P2</f>
        <v>1</v>
      </c>
      <c r="P2" s="69"/>
      <c r="Q2" s="69">
        <f>'ورود نمرات'!Q2:R2</f>
        <v>2</v>
      </c>
      <c r="R2" s="69"/>
      <c r="S2" s="69">
        <f>'ورود نمرات'!S2:T2</f>
        <v>2</v>
      </c>
      <c r="T2" s="69"/>
      <c r="U2" s="69">
        <f>'ورود نمرات'!U2:V2</f>
        <v>2</v>
      </c>
      <c r="V2" s="69"/>
      <c r="W2" s="69">
        <f>'ورود نمرات'!W2:X2</f>
        <v>4</v>
      </c>
      <c r="X2" s="69"/>
      <c r="Y2" s="69">
        <f>'ورود نمرات'!Y2:Z2</f>
        <v>4</v>
      </c>
      <c r="Z2" s="69"/>
      <c r="AA2" s="69">
        <f>'ورود نمرات'!AA2:AB2</f>
        <v>3</v>
      </c>
      <c r="AB2" s="69"/>
      <c r="AC2" s="69">
        <f>'ورود نمرات'!AC2:AD2</f>
        <v>2</v>
      </c>
      <c r="AD2" s="69"/>
      <c r="AE2" s="69">
        <f>'ورود نمرات'!AE2:AF2</f>
        <v>2</v>
      </c>
      <c r="AF2" s="69"/>
      <c r="AG2" s="69">
        <f>'ورود نمرات'!AG2:AH2</f>
        <v>3</v>
      </c>
      <c r="AH2" s="69"/>
      <c r="AI2" s="69">
        <f>'ورود نمرات'!AI2:AJ2</f>
        <v>2</v>
      </c>
      <c r="AJ2" s="69"/>
      <c r="AK2" s="69">
        <f>'ورود نمرات'!AK2:AL2</f>
        <v>2</v>
      </c>
      <c r="AL2" s="69"/>
      <c r="AM2" s="69">
        <f>'ورود نمرات'!AM2:AN2</f>
        <v>2</v>
      </c>
      <c r="AN2" s="69"/>
      <c r="AO2" s="2"/>
      <c r="AP2" s="69">
        <f>SUM(C2:AN3)</f>
        <v>44</v>
      </c>
    </row>
    <row r="3" spans="1:42" ht="17.25">
      <c r="A3" s="2" t="str">
        <f>'ورود نمرات'!A3</f>
        <v>نام</v>
      </c>
      <c r="B3" s="2" t="str">
        <f>'ورود نمرات'!B3</f>
        <v>نام خانوادگی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2"/>
      <c r="AP3" s="69"/>
    </row>
    <row r="4" spans="1:42" ht="17.25">
      <c r="A4" s="2" t="str">
        <f>'ورود نمرات'!A4</f>
        <v xml:space="preserve">محمدعلی  </v>
      </c>
      <c r="B4" s="2" t="str">
        <f>'ورود نمرات'!B4</f>
        <v>ابوطالبی</v>
      </c>
      <c r="C4" s="70">
        <f>IF('ورود نمرات'!D4=97,('ورود نمرات'!C4*2)/1,IF('ورود نمرات'!D4=98,'ورود نمرات'!$C$2*('ورود نمرات'!C4/3),'ورود نمرات'!$C$2*((('ورود نمرات'!D4*2)+'ورود نمرات'!C4)/3)))</f>
        <v>40</v>
      </c>
      <c r="D4" s="70"/>
      <c r="E4" s="70">
        <f>IF('ورود نمرات'!F4=97,('ورود نمرات'!E4*2)/1,IF('ورود نمرات'!F4=98,'ورود نمرات'!$E$2*('ورود نمرات'!E4/3),'ورود نمرات'!$E$2*((('ورود نمرات'!F4*2)+'ورود نمرات'!E4)/3)))</f>
        <v>32.666666666666664</v>
      </c>
      <c r="F4" s="70"/>
      <c r="G4" s="70">
        <f>IF('ورود نمرات'!H4=97,('ورود نمرات'!G4*2)/1,IF('ورود نمرات'!H4=98,'ورود نمرات'!$G$2*('ورود نمرات'!G4/3),'ورود نمرات'!$G$2*((('ورود نمرات'!H4*2)+'ورود نمرات'!G4)/3)))</f>
        <v>14.666666666666666</v>
      </c>
      <c r="H4" s="70"/>
      <c r="I4" s="70">
        <f>IF('ورود نمرات'!J4=97,('ورود نمرات'!I4*2)/1,IF('ورود نمرات'!J4=98,'ورود نمرات'!$I$2*('ورود نمرات'!I4/3),'ورود نمرات'!$I$2*((('ورود نمرات'!J4*2)+'ورود نمرات'!I4)/3)))</f>
        <v>18.5</v>
      </c>
      <c r="J4" s="70"/>
      <c r="K4" s="70">
        <f>IF('ورود نمرات'!L4=97,('ورود نمرات'!K4*2)/1,IF('ورود نمرات'!L4=98,'ورود نمرات'!$K$2*('ورود نمرات'!K4/3),'ورود نمرات'!$K$2*((('ورود نمرات'!L4*2)+'ورود نمرات'!K4)/3)))</f>
        <v>51</v>
      </c>
      <c r="L4" s="70"/>
      <c r="M4" s="70">
        <f>IF('ورود نمرات'!N4=97,('ورود نمرات'!M4*2)/1,IF('ورود نمرات'!N4=98,'ورود نمرات'!$M$2*('ورود نمرات'!M4/3),'ورود نمرات'!$M$2*((('ورود نمرات'!N4*2)+'ورود نمرات'!M4)/3)))</f>
        <v>37</v>
      </c>
      <c r="N4" s="70"/>
      <c r="O4" s="70">
        <f>IF('ورود نمرات'!P4=97,('ورود نمرات'!O4*2)/1,IF('ورود نمرات'!P4=98,'ورود نمرات'!$O$2*('ورود نمرات'!O4/3),'ورود نمرات'!$O$2*((('ورود نمرات'!P4*2)+'ورود نمرات'!O4)/3)))</f>
        <v>16.333333333333332</v>
      </c>
      <c r="P4" s="70"/>
      <c r="Q4" s="70">
        <f>IF('ورود نمرات'!R4=97,('ورود نمرات'!Q4*2)/1,IF('ورود نمرات'!R4=98,'ورود نمرات'!$Q$2*('ورود نمرات'!Q4/3),'ورود نمرات'!$Q$2*((('ورود نمرات'!R4*2)+'ورود نمرات'!Q4)/3)))</f>
        <v>8</v>
      </c>
      <c r="R4" s="70"/>
      <c r="S4" s="70">
        <f>IF('ورود نمرات'!T4=97,('ورود نمرات'!S4*2)/1,IF('ورود نمرات'!T4=98,'ورود نمرات'!$S$2*('ورود نمرات'!S4/3),'ورود نمرات'!$S$2*((('ورود نمرات'!T4*2)+'ورود نمرات'!S4)/3)))</f>
        <v>18</v>
      </c>
      <c r="T4" s="70"/>
      <c r="U4" s="70">
        <f>IF('ورود نمرات'!V4=97,('ورود نمرات'!U4*2)/1,IF('ورود نمرات'!V4=98,'ورود نمرات'!$U$2*('ورود نمرات'!U4/3),'ورود نمرات'!$U$2*((('ورود نمرات'!V4*2)+'ورود نمرات'!U4)/3)))</f>
        <v>40</v>
      </c>
      <c r="V4" s="70"/>
      <c r="W4" s="70">
        <f>IF('ورود نمرات'!X4=97,('ورود نمرات'!W4*2)/1,IF('ورود نمرات'!X4=98,'ورود نمرات'!$W$2*('ورود نمرات'!W4/3),'ورود نمرات'!$W$2*((('ورود نمرات'!X4*2)+'ورود نمرات'!W4)/3)))</f>
        <v>64</v>
      </c>
      <c r="X4" s="70"/>
      <c r="Y4" s="70">
        <f>IF('ورود نمرات'!Z4=97,('ورود نمرات'!Y4*2)/1,IF('ورود نمرات'!Z4=98,'ورود نمرات'!$Y$2*('ورود نمرات'!Y4/3),'ورود نمرات'!$Y$2*((('ورود نمرات'!Z4*2)+'ورود نمرات'!Y4)/3)))</f>
        <v>77.333333333333329</v>
      </c>
      <c r="Z4" s="70"/>
      <c r="AA4" s="70">
        <f>IF('ورود نمرات'!AB4=97,('ورود نمرات'!AA4*2)/1,IF('ورود نمرات'!AB4=98,'ورود نمرات'!$AA$2*('ورود نمرات'!AA4/3),'ورود نمرات'!$AA$2*((('ورود نمرات'!AB4*2)+'ورود نمرات'!AA4)/3)))</f>
        <v>54</v>
      </c>
      <c r="AB4" s="70"/>
      <c r="AC4" s="70">
        <f>IF('ورود نمرات'!AD4=97,('ورود نمرات'!AC4*2)/1,IF('ورود نمرات'!AD4=98,'ورود نمرات'!$AC$2*('ورود نمرات'!AC4/3),'ورود نمرات'!$AC$2*((('ورود نمرات'!AD4*2)+'ورود نمرات'!AC4)/3)))</f>
        <v>40</v>
      </c>
      <c r="AD4" s="70"/>
      <c r="AE4" s="70">
        <f>IF('ورود نمرات'!AF4=97,('ورود نمرات'!AE4*2)/1,IF('ورود نمرات'!AF4=98,'ورود نمرات'!$AE$2*('ورود نمرات'!AE4/3),'ورود نمرات'!$AE$2*((('ورود نمرات'!AF4*2)+'ورود نمرات'!AE4)/3)))</f>
        <v>40</v>
      </c>
      <c r="AF4" s="70"/>
      <c r="AG4" s="70">
        <f>IF('ورود نمرات'!AH4=97,('ورود نمرات'!AG4*2)/1,IF('ورود نمرات'!AH4=98,'ورود نمرات'!$AG$2*('ورود نمرات'!AG4/3),'ورود نمرات'!$AG$2*((('ورود نمرات'!AH4*2)+'ورود نمرات'!AG4)/3)))</f>
        <v>30</v>
      </c>
      <c r="AH4" s="70"/>
      <c r="AI4" s="70">
        <f>IF('ورود نمرات'!AJ4=97,('ورود نمرات'!AI4*2)/1,IF('ورود نمرات'!AJ4=98,'ورود نمرات'!$AI$2*('ورود نمرات'!AI4/3),'ورود نمرات'!$AI$2*((('ورود نمرات'!AJ4*2)+'ورود نمرات'!AI4)/3)))</f>
        <v>31.333333333333332</v>
      </c>
      <c r="AJ4" s="70"/>
      <c r="AK4" s="70">
        <f>'ورود نمرات'!AL4*$AK$2</f>
        <v>40</v>
      </c>
      <c r="AL4" s="70"/>
      <c r="AM4" s="70">
        <f>'ورود نمرات'!AN4*$AM$2</f>
        <v>40</v>
      </c>
      <c r="AN4" s="70"/>
      <c r="AO4" s="3">
        <f>SUM(C4:AN4)</f>
        <v>692.83333333333337</v>
      </c>
      <c r="AP4" s="4">
        <f>AO4/$AP$2</f>
        <v>15.746212121212123</v>
      </c>
    </row>
    <row r="5" spans="1:42" ht="17.25">
      <c r="A5" s="2" t="str">
        <f>'ورود نمرات'!A5</f>
        <v xml:space="preserve">آریا </v>
      </c>
      <c r="B5" s="2" t="str">
        <f>'ورود نمرات'!B5</f>
        <v>احمدی خواه</v>
      </c>
      <c r="C5" s="70">
        <f>IF('ورود نمرات'!D5=97,('ورود نمرات'!C5*2)/1,IF('ورود نمرات'!D5=98,'ورود نمرات'!$C$2*('ورود نمرات'!C5/3),'ورود نمرات'!$C$2*((('ورود نمرات'!D5*2)+'ورود نمرات'!C5)/3)))</f>
        <v>38</v>
      </c>
      <c r="D5" s="70"/>
      <c r="E5" s="70">
        <f>IF('ورود نمرات'!F5=97,('ورود نمرات'!E5*2)/1,IF('ورود نمرات'!F5=98,'ورود نمرات'!$E$2*('ورود نمرات'!E5/3),'ورود نمرات'!$E$2*((('ورود نمرات'!F5*2)+'ورود نمرات'!E5)/3)))</f>
        <v>37.333333333333336</v>
      </c>
      <c r="F5" s="70"/>
      <c r="G5" s="70">
        <f>IF('ورود نمرات'!H5=97,('ورود نمرات'!G5*2)/1,IF('ورود نمرات'!H5=98,'ورود نمرات'!$G$2*('ورود نمرات'!G5/3),'ورود نمرات'!$G$2*((('ورود نمرات'!H5*2)+'ورود نمرات'!G5)/3)))</f>
        <v>30</v>
      </c>
      <c r="H5" s="70"/>
      <c r="I5" s="70">
        <f>IF('ورود نمرات'!J5=97,('ورود نمرات'!I5*2)/1,IF('ورود نمرات'!J5=98,'ورود نمرات'!$I$2*('ورود نمرات'!I5/3),'ورود نمرات'!$I$2*((('ورود نمرات'!J5*2)+'ورود نمرات'!I5)/3)))</f>
        <v>16.333333333333332</v>
      </c>
      <c r="J5" s="70"/>
      <c r="K5" s="70">
        <f>IF('ورود نمرات'!L5=97,('ورود نمرات'!K5*2)/1,IF('ورود نمرات'!L5=98,'ورود نمرات'!$K$2*('ورود نمرات'!K5/3),'ورود نمرات'!$K$2*((('ورود نمرات'!L5*2)+'ورود نمرات'!K5)/3)))</f>
        <v>30</v>
      </c>
      <c r="L5" s="70"/>
      <c r="M5" s="70">
        <f>IF('ورود نمرات'!N5=97,('ورود نمرات'!M5*2)/1,IF('ورود نمرات'!N5=98,'ورود نمرات'!$M$2*('ورود نمرات'!M5/3),'ورود نمرات'!$M$2*((('ورود نمرات'!N5*2)+'ورود نمرات'!M5)/3)))</f>
        <v>30</v>
      </c>
      <c r="N5" s="70"/>
      <c r="O5" s="70">
        <f>IF('ورود نمرات'!P5=97,('ورود نمرات'!O5*2)/1,IF('ورود نمرات'!P5=98,'ورود نمرات'!$O$2*('ورود نمرات'!O5/3),'ورود نمرات'!$O$2*((('ورود نمرات'!P5*2)+'ورود نمرات'!O5)/3)))</f>
        <v>15</v>
      </c>
      <c r="P5" s="70"/>
      <c r="Q5" s="70">
        <f>IF('ورود نمرات'!R5=97,('ورود نمرات'!Q5*2)/1,IF('ورود نمرات'!R5=98,'ورود نمرات'!$Q$2*('ورود نمرات'!Q5/3),'ورود نمرات'!$Q$2*((('ورود نمرات'!R5*2)+'ورود نمرات'!Q5)/3)))</f>
        <v>15.333333333333334</v>
      </c>
      <c r="R5" s="70"/>
      <c r="S5" s="70">
        <f>IF('ورود نمرات'!T5=97,('ورود نمرات'!S5*2)/1,IF('ورود نمرات'!T5=98,'ورود نمرات'!$S$2*('ورود نمرات'!S5/3),'ورود نمرات'!$S$2*((('ورود نمرات'!T5*2)+'ورود نمرات'!S5)/3)))</f>
        <v>26</v>
      </c>
      <c r="T5" s="70"/>
      <c r="U5" s="70">
        <f>IF('ورود نمرات'!V5=97,('ورود نمرات'!U5*2)/1,IF('ورود نمرات'!V5=98,'ورود نمرات'!$U$2*('ورود نمرات'!U5/3),'ورود نمرات'!$U$2*((('ورود نمرات'!V5*2)+'ورود نمرات'!U5)/3)))</f>
        <v>40</v>
      </c>
      <c r="V5" s="70"/>
      <c r="W5" s="70">
        <f>IF('ورود نمرات'!X5=97,('ورود نمرات'!W5*2)/1,IF('ورود نمرات'!X5=98,'ورود نمرات'!$W$2*('ورود نمرات'!W5/3),'ورود نمرات'!$W$2*((('ورود نمرات'!X5*2)+'ورود نمرات'!W5)/3)))</f>
        <v>49.333333333333336</v>
      </c>
      <c r="X5" s="70"/>
      <c r="Y5" s="70">
        <f>IF('ورود نمرات'!Z5=97,('ورود نمرات'!Y5*2)/1,IF('ورود نمرات'!Z5=98,'ورود نمرات'!$Y$2*('ورود نمرات'!Y5/3),'ورود نمرات'!$Y$2*((('ورود نمرات'!Z5*2)+'ورود نمرات'!Y5)/3)))</f>
        <v>80</v>
      </c>
      <c r="Z5" s="70"/>
      <c r="AA5" s="70">
        <f>IF('ورود نمرات'!AB5=97,('ورود نمرات'!AA5*2)/1,IF('ورود نمرات'!AB5=98,'ورود نمرات'!$AA$2*('ورود نمرات'!AA5/3),'ورود نمرات'!$AA$2*((('ورود نمرات'!AB5*2)+'ورود نمرات'!AA5)/3)))</f>
        <v>60</v>
      </c>
      <c r="AB5" s="70"/>
      <c r="AC5" s="70">
        <f>IF('ورود نمرات'!AD5=97,('ورود نمرات'!AC5*2)/1,IF('ورود نمرات'!AD5=98,'ورود نمرات'!$AC$2*('ورود نمرات'!AC5/3),'ورود نمرات'!$AC$2*((('ورود نمرات'!AD5*2)+'ورود نمرات'!AC5)/3)))</f>
        <v>40</v>
      </c>
      <c r="AD5" s="70"/>
      <c r="AE5" s="70">
        <f>IF('ورود نمرات'!AF5=97,('ورود نمرات'!AE5*2)/1,IF('ورود نمرات'!AF5=98,'ورود نمرات'!$AE$2*('ورود نمرات'!AE5/3),'ورود نمرات'!$AE$2*((('ورود نمرات'!AF5*2)+'ورود نمرات'!AE5)/3)))</f>
        <v>40</v>
      </c>
      <c r="AF5" s="70"/>
      <c r="AG5" s="70">
        <f>IF('ورود نمرات'!AH5=97,('ورود نمرات'!AG5*2)/1,IF('ورود نمرات'!AH5=98,'ورود نمرات'!$AG$2*('ورود نمرات'!AG5/3),'ورود نمرات'!$AG$2*((('ورود نمرات'!AH5*2)+'ورود نمرات'!AG5)/3)))</f>
        <v>60</v>
      </c>
      <c r="AH5" s="70"/>
      <c r="AI5" s="70">
        <f>IF('ورود نمرات'!AJ5=97,('ورود نمرات'!AI5*2)/1,IF('ورود نمرات'!AJ5=98,'ورود نمرات'!$AI$2*('ورود نمرات'!AI5/3),'ورود نمرات'!$AI$2*((('ورود نمرات'!AJ5*2)+'ورود نمرات'!AI5)/3)))</f>
        <v>40</v>
      </c>
      <c r="AJ5" s="70"/>
      <c r="AK5" s="70">
        <f>'ورود نمرات'!AL5*$AK$2</f>
        <v>38</v>
      </c>
      <c r="AL5" s="70"/>
      <c r="AM5" s="70">
        <f>'ورود نمرات'!AN5*$AM$2</f>
        <v>36</v>
      </c>
      <c r="AN5" s="70"/>
      <c r="AO5" s="3">
        <f t="shared" ref="AO5:AO7" si="0">SUM(C5:AN5)</f>
        <v>721.33333333333326</v>
      </c>
      <c r="AP5" s="4">
        <f t="shared" ref="AP5:AP46" si="1">AO5/$AP$2</f>
        <v>16.393939393939391</v>
      </c>
    </row>
    <row r="6" spans="1:42" ht="17.25">
      <c r="A6" s="2" t="str">
        <f>'ورود نمرات'!A6</f>
        <v xml:space="preserve">ابوالفضل  </v>
      </c>
      <c r="B6" s="2" t="str">
        <f>'ورود نمرات'!B6</f>
        <v>اسلامی</v>
      </c>
      <c r="C6" s="70">
        <f>IF('ورود نمرات'!D6=97,('ورود نمرات'!C6*2)/1,IF('ورود نمرات'!D6=98,'ورود نمرات'!$C$2*('ورود نمرات'!C6/3),'ورود نمرات'!$C$2*((('ورود نمرات'!D6*2)+'ورود نمرات'!C6)/3)))</f>
        <v>20</v>
      </c>
      <c r="D6" s="70"/>
      <c r="E6" s="70">
        <f>IF('ورود نمرات'!F6=97,('ورود نمرات'!E6*2)/1,IF('ورود نمرات'!F6=98,'ورود نمرات'!$E$2*('ورود نمرات'!E6/3),'ورود نمرات'!$E$2*((('ورود نمرات'!F6*2)+'ورود نمرات'!E6)/3)))</f>
        <v>25.333333333333332</v>
      </c>
      <c r="F6" s="70"/>
      <c r="G6" s="70">
        <f>IF('ورود نمرات'!H6=97,('ورود نمرات'!G6*2)/1,IF('ورود نمرات'!H6=98,'ورود نمرات'!$G$2*('ورود نمرات'!G6/3),'ورود نمرات'!$G$2*((('ورود نمرات'!H6*2)+'ورود نمرات'!G6)/3)))</f>
        <v>12</v>
      </c>
      <c r="H6" s="70"/>
      <c r="I6" s="70">
        <f>IF('ورود نمرات'!J6=97,('ورود نمرات'!I6*2)/1,IF('ورود نمرات'!J6=98,'ورود نمرات'!$I$2*('ورود نمرات'!I6/3),'ورود نمرات'!$I$2*((('ورود نمرات'!J6*2)+'ورود نمرات'!I6)/3)))</f>
        <v>14.666666666666666</v>
      </c>
      <c r="J6" s="70"/>
      <c r="K6" s="70">
        <f>IF('ورود نمرات'!L6=97,('ورود نمرات'!K6*2)/1,IF('ورود نمرات'!L6=98,'ورود نمرات'!$K$2*('ورود نمرات'!K6/3),'ورود نمرات'!$K$2*((('ورود نمرات'!L6*2)+'ورود نمرات'!K6)/3)))</f>
        <v>14</v>
      </c>
      <c r="L6" s="70"/>
      <c r="M6" s="70">
        <f>IF('ورود نمرات'!N6=97,('ورود نمرات'!M6*2)/1,IF('ورود نمرات'!N6=98,'ورود نمرات'!$M$2*('ورود نمرات'!M6/3),'ورود نمرات'!$M$2*((('ورود نمرات'!N6*2)+'ورود نمرات'!M6)/3)))</f>
        <v>21</v>
      </c>
      <c r="N6" s="70"/>
      <c r="O6" s="70">
        <f>IF('ورود نمرات'!P6=97,('ورود نمرات'!O6*2)/1,IF('ورود نمرات'!P6=98,'ورود نمرات'!$O$2*('ورود نمرات'!O6/3),'ورود نمرات'!$O$2*((('ورود نمرات'!P6*2)+'ورود نمرات'!O6)/3)))</f>
        <v>3</v>
      </c>
      <c r="P6" s="70"/>
      <c r="Q6" s="70">
        <f>IF('ورود نمرات'!R6=97,('ورود نمرات'!Q6*2)/1,IF('ورود نمرات'!R6=98,'ورود نمرات'!$Q$2*('ورود نمرات'!Q6/3),'ورود نمرات'!$Q$2*((('ورود نمرات'!R6*2)+'ورود نمرات'!Q6)/3)))</f>
        <v>20</v>
      </c>
      <c r="R6" s="70"/>
      <c r="S6" s="70">
        <f>IF('ورود نمرات'!T6=97,('ورود نمرات'!S6*2)/1,IF('ورود نمرات'!T6=98,'ورود نمرات'!$S$2*('ورود نمرات'!S6/3),'ورود نمرات'!$S$2*((('ورود نمرات'!T6*2)+'ورود نمرات'!S6)/3)))</f>
        <v>15.333333333333334</v>
      </c>
      <c r="T6" s="70"/>
      <c r="U6" s="70">
        <f>IF('ورود نمرات'!V6=97,('ورود نمرات'!U6*2)/1,IF('ورود نمرات'!V6=98,'ورود نمرات'!$U$2*('ورود نمرات'!U6/3),'ورود نمرات'!$U$2*((('ورود نمرات'!V6*2)+'ورود نمرات'!U6)/3)))</f>
        <v>40</v>
      </c>
      <c r="V6" s="70"/>
      <c r="W6" s="70">
        <f>IF('ورود نمرات'!X6=97,('ورود نمرات'!W6*2)/1,IF('ورود نمرات'!X6=98,'ورود نمرات'!$W$2*('ورود نمرات'!W6/3),'ورود نمرات'!$W$2*((('ورود نمرات'!X6*2)+'ورود نمرات'!W6)/3)))</f>
        <v>61.333333333333336</v>
      </c>
      <c r="X6" s="70"/>
      <c r="Y6" s="70">
        <f>IF('ورود نمرات'!Z6=97,('ورود نمرات'!Y6*2)/1,IF('ورود نمرات'!Z6=98,'ورود نمرات'!$Y$2*('ورود نمرات'!Y6/3),'ورود نمرات'!$Y$2*((('ورود نمرات'!Z6*2)+'ورود نمرات'!Y6)/3)))</f>
        <v>48</v>
      </c>
      <c r="Z6" s="70"/>
      <c r="AA6" s="70">
        <f>IF('ورود نمرات'!AB6=97,('ورود نمرات'!AA6*2)/1,IF('ورود نمرات'!AB6=98,'ورود نمرات'!$AA$2*('ورود نمرات'!AA6/3),'ورود نمرات'!$AA$2*((('ورود نمرات'!AB6*2)+'ورود نمرات'!AA6)/3)))</f>
        <v>30</v>
      </c>
      <c r="AB6" s="70"/>
      <c r="AC6" s="70">
        <f>IF('ورود نمرات'!AD6=97,('ورود نمرات'!AC6*2)/1,IF('ورود نمرات'!AD6=98,'ورود نمرات'!$AC$2*('ورود نمرات'!AC6/3),'ورود نمرات'!$AC$2*((('ورود نمرات'!AD6*2)+'ورود نمرات'!AC6)/3)))</f>
        <v>40</v>
      </c>
      <c r="AD6" s="70"/>
      <c r="AE6" s="70">
        <f>IF('ورود نمرات'!AF6=97,('ورود نمرات'!AE6*2)/1,IF('ورود نمرات'!AF6=98,'ورود نمرات'!$AE$2*('ورود نمرات'!AE6/3),'ورود نمرات'!$AE$2*((('ورود نمرات'!AF6*2)+'ورود نمرات'!AE6)/3)))</f>
        <v>40</v>
      </c>
      <c r="AF6" s="70"/>
      <c r="AG6" s="70">
        <f>IF('ورود نمرات'!AH6=97,('ورود نمرات'!AG6*2)/1,IF('ورود نمرات'!AH6=98,'ورود نمرات'!$AG$2*('ورود نمرات'!AG6/3),'ورود نمرات'!$AG$2*((('ورود نمرات'!AH6*2)+'ورود نمرات'!AG6)/3)))</f>
        <v>60</v>
      </c>
      <c r="AH6" s="70"/>
      <c r="AI6" s="70">
        <f>IF('ورود نمرات'!AJ6=97,('ورود نمرات'!AI6*2)/1,IF('ورود نمرات'!AJ6=98,'ورود نمرات'!$AI$2*('ورود نمرات'!AI6/3),'ورود نمرات'!$AI$2*((('ورود نمرات'!AJ6*2)+'ورود نمرات'!AI6)/3)))</f>
        <v>40</v>
      </c>
      <c r="AJ6" s="70"/>
      <c r="AK6" s="70">
        <f>'ورود نمرات'!AL6*$AK$2</f>
        <v>40</v>
      </c>
      <c r="AL6" s="70"/>
      <c r="AM6" s="70">
        <f>'ورود نمرات'!AN6*$AM$2</f>
        <v>40</v>
      </c>
      <c r="AN6" s="70"/>
      <c r="AO6" s="3">
        <f t="shared" si="0"/>
        <v>584.66666666666674</v>
      </c>
      <c r="AP6" s="4">
        <f t="shared" si="1"/>
        <v>13.287878787878789</v>
      </c>
    </row>
    <row r="7" spans="1:42" ht="17.25">
      <c r="A7" s="2" t="str">
        <f>'ورود نمرات'!A7</f>
        <v xml:space="preserve">امیرعلی  </v>
      </c>
      <c r="B7" s="2" t="str">
        <f>'ورود نمرات'!B7</f>
        <v>اشرفی</v>
      </c>
      <c r="C7" s="70">
        <f>IF('ورود نمرات'!D7=97,('ورود نمرات'!C7*2)/1,IF('ورود نمرات'!D7=98,'ورود نمرات'!$C$2*('ورود نمرات'!C7/3),'ورود نمرات'!$C$2*((('ورود نمرات'!D7*2)+'ورود نمرات'!C7)/3)))</f>
        <v>32.666666666666664</v>
      </c>
      <c r="D7" s="70"/>
      <c r="E7" s="70">
        <f>IF('ورود نمرات'!F7=97,('ورود نمرات'!E7*2)/1,IF('ورود نمرات'!F7=98,'ورود نمرات'!$E$2*('ورود نمرات'!E7/3),'ورود نمرات'!$E$2*((('ورود نمرات'!F7*2)+'ورود نمرات'!E7)/3)))</f>
        <v>28</v>
      </c>
      <c r="F7" s="70"/>
      <c r="G7" s="70">
        <f>IF('ورود نمرات'!H7=97,('ورود نمرات'!G7*2)/1,IF('ورود نمرات'!H7=98,'ورود نمرات'!$G$2*('ورود نمرات'!G7/3),'ورود نمرات'!$G$2*((('ورود نمرات'!H7*2)+'ورود نمرات'!G7)/3)))</f>
        <v>32</v>
      </c>
      <c r="H7" s="70"/>
      <c r="I7" s="70">
        <f>IF('ورود نمرات'!J7=97,('ورود نمرات'!I7*2)/1,IF('ورود نمرات'!J7=98,'ورود نمرات'!$I$2*('ورود نمرات'!I7/3),'ورود نمرات'!$I$2*((('ورود نمرات'!J7*2)+'ورود نمرات'!I7)/3)))</f>
        <v>18.333333333333332</v>
      </c>
      <c r="J7" s="70"/>
      <c r="K7" s="70">
        <f>IF('ورود نمرات'!L7=97,('ورود نمرات'!K7*2)/1,IF('ورود نمرات'!L7=98,'ورود نمرات'!$K$2*('ورود نمرات'!K7/3),'ورود نمرات'!$K$2*((('ورود نمرات'!L7*2)+'ورود نمرات'!K7)/3)))</f>
        <v>54</v>
      </c>
      <c r="L7" s="70"/>
      <c r="M7" s="70">
        <f>IF('ورود نمرات'!N7=97,('ورود نمرات'!M7*2)/1,IF('ورود نمرات'!N7=98,'ورود نمرات'!$M$2*('ورود نمرات'!M7/3),'ورود نمرات'!$M$2*((('ورود نمرات'!N7*2)+'ورود نمرات'!M7)/3)))</f>
        <v>29</v>
      </c>
      <c r="N7" s="70"/>
      <c r="O7" s="70">
        <f>IF('ورود نمرات'!P7=97,('ورود نمرات'!O7*2)/1,IF('ورود نمرات'!P7=98,'ورود نمرات'!$O$2*('ورود نمرات'!O7/3),'ورود نمرات'!$O$2*((('ورود نمرات'!P7*2)+'ورود نمرات'!O7)/3)))</f>
        <v>9.3333333333333339</v>
      </c>
      <c r="P7" s="70"/>
      <c r="Q7" s="70">
        <f>IF('ورود نمرات'!R7=97,('ورود نمرات'!Q7*2)/1,IF('ورود نمرات'!R7=98,'ورود نمرات'!$Q$2*('ورود نمرات'!Q7/3),'ورود نمرات'!$Q$2*((('ورود نمرات'!R7*2)+'ورود نمرات'!Q7)/3)))</f>
        <v>6.666666666666667</v>
      </c>
      <c r="R7" s="70"/>
      <c r="S7" s="70">
        <f>IF('ورود نمرات'!T7=97,('ورود نمرات'!S7*2)/1,IF('ورود نمرات'!T7=98,'ورود نمرات'!$S$2*('ورود نمرات'!S7/3),'ورود نمرات'!$S$2*((('ورود نمرات'!T7*2)+'ورود نمرات'!S7)/3)))</f>
        <v>19.333333333333332</v>
      </c>
      <c r="T7" s="70"/>
      <c r="U7" s="70">
        <f>IF('ورود نمرات'!V7=97,('ورود نمرات'!U7*2)/1,IF('ورود نمرات'!V7=98,'ورود نمرات'!$U$2*('ورود نمرات'!U7/3),'ورود نمرات'!$U$2*((('ورود نمرات'!V7*2)+'ورود نمرات'!U7)/3)))</f>
        <v>40</v>
      </c>
      <c r="V7" s="70"/>
      <c r="W7" s="70">
        <f>IF('ورود نمرات'!X7=97,('ورود نمرات'!W7*2)/1,IF('ورود نمرات'!X7=98,'ورود نمرات'!$W$2*('ورود نمرات'!W7/3),'ورود نمرات'!$W$2*((('ورود نمرات'!X7*2)+'ورود نمرات'!W7)/3)))</f>
        <v>49.333333333333336</v>
      </c>
      <c r="X7" s="70"/>
      <c r="Y7" s="70">
        <f>IF('ورود نمرات'!Z7=97,('ورود نمرات'!Y7*2)/1,IF('ورود نمرات'!Z7=98,'ورود نمرات'!$Y$2*('ورود نمرات'!Y7/3),'ورود نمرات'!$Y$2*((('ورود نمرات'!Z7*2)+'ورود نمرات'!Y7)/3)))</f>
        <v>80</v>
      </c>
      <c r="Z7" s="70"/>
      <c r="AA7" s="70">
        <f>IF('ورود نمرات'!AB7=97,('ورود نمرات'!AA7*2)/1,IF('ورود نمرات'!AB7=98,'ورود نمرات'!$AA$2*('ورود نمرات'!AA7/3),'ورود نمرات'!$AA$2*((('ورود نمرات'!AB7*2)+'ورود نمرات'!AA7)/3)))</f>
        <v>30</v>
      </c>
      <c r="AB7" s="70"/>
      <c r="AC7" s="70">
        <f>IF('ورود نمرات'!AD7=97,('ورود نمرات'!AC7*2)/1,IF('ورود نمرات'!AD7=98,'ورود نمرات'!$AC$2*('ورود نمرات'!AC7/3),'ورود نمرات'!$AC$2*((('ورود نمرات'!AD7*2)+'ورود نمرات'!AC7)/3)))</f>
        <v>40</v>
      </c>
      <c r="AD7" s="70"/>
      <c r="AE7" s="70">
        <f>IF('ورود نمرات'!AF7=97,('ورود نمرات'!AE7*2)/1,IF('ورود نمرات'!AF7=98,'ورود نمرات'!$AE$2*('ورود نمرات'!AE7/3),'ورود نمرات'!$AE$2*((('ورود نمرات'!AF7*2)+'ورود نمرات'!AE7)/3)))</f>
        <v>40</v>
      </c>
      <c r="AF7" s="70"/>
      <c r="AG7" s="70">
        <f>IF('ورود نمرات'!AH7=97,('ورود نمرات'!AG7*2)/1,IF('ورود نمرات'!AH7=98,'ورود نمرات'!$AG$2*('ورود نمرات'!AG7/3),'ورود نمرات'!$AG$2*((('ورود نمرات'!AH7*2)+'ورود نمرات'!AG7)/3)))</f>
        <v>60</v>
      </c>
      <c r="AH7" s="70"/>
      <c r="AI7" s="70">
        <f>IF('ورود نمرات'!AJ7=97,('ورود نمرات'!AI7*2)/1,IF('ورود نمرات'!AJ7=98,'ورود نمرات'!$AI$2*('ورود نمرات'!AI7/3),'ورود نمرات'!$AI$2*((('ورود نمرات'!AJ7*2)+'ورود نمرات'!AI7)/3)))</f>
        <v>40</v>
      </c>
      <c r="AJ7" s="70"/>
      <c r="AK7" s="70">
        <f>'ورود نمرات'!AL7*$AK$2</f>
        <v>40</v>
      </c>
      <c r="AL7" s="70"/>
      <c r="AM7" s="70">
        <f>'ورود نمرات'!AN7*$AM$2</f>
        <v>36</v>
      </c>
      <c r="AN7" s="70"/>
      <c r="AO7" s="3">
        <f t="shared" si="0"/>
        <v>684.66666666666674</v>
      </c>
      <c r="AP7" s="4">
        <f t="shared" si="1"/>
        <v>15.560606060606062</v>
      </c>
    </row>
    <row r="8" spans="1:42" ht="17.25">
      <c r="A8" s="2" t="str">
        <f>'ورود نمرات'!A8</f>
        <v xml:space="preserve">مهدی یار </v>
      </c>
      <c r="B8" s="2" t="str">
        <f>'ورود نمرات'!B8</f>
        <v>افشار</v>
      </c>
      <c r="C8" s="70">
        <f>IF('ورود نمرات'!D8=97,('ورود نمرات'!C8*2)/1,IF('ورود نمرات'!D8=98,'ورود نمرات'!$C$2*('ورود نمرات'!C8/3),'ورود نمرات'!$C$2*((('ورود نمرات'!D8*2)+'ورود نمرات'!C8)/3)))</f>
        <v>40</v>
      </c>
      <c r="D8" s="70"/>
      <c r="E8" s="70">
        <f>IF('ورود نمرات'!F8=97,('ورود نمرات'!E8*2)/1,IF('ورود نمرات'!F8=98,'ورود نمرات'!$E$2*('ورود نمرات'!E8/3),'ورود نمرات'!$E$2*((('ورود نمرات'!F8*2)+'ورود نمرات'!E8)/3)))</f>
        <v>40</v>
      </c>
      <c r="F8" s="70"/>
      <c r="G8" s="70">
        <f>IF('ورود نمرات'!H8=97,('ورود نمرات'!G8*2)/1,IF('ورود نمرات'!H8=98,'ورود نمرات'!$G$2*('ورود نمرات'!G8/3),'ورود نمرات'!$G$2*((('ورود نمرات'!H8*2)+'ورود نمرات'!G8)/3)))</f>
        <v>38.666666666666664</v>
      </c>
      <c r="H8" s="70"/>
      <c r="I8" s="70">
        <f>IF('ورود نمرات'!J8=97,('ورود نمرات'!I8*2)/1,IF('ورود نمرات'!J8=98,'ورود نمرات'!$I$2*('ورود نمرات'!I8/3),'ورود نمرات'!$I$2*((('ورود نمرات'!J8*2)+'ورود نمرات'!I8)/3)))</f>
        <v>20</v>
      </c>
      <c r="J8" s="70"/>
      <c r="K8" s="70">
        <f>IF('ورود نمرات'!L8=97,('ورود نمرات'!K8*2)/1,IF('ورود نمرات'!L8=98,'ورود نمرات'!$K$2*('ورود نمرات'!K8/3),'ورود نمرات'!$K$2*((('ورود نمرات'!L8*2)+'ورود نمرات'!K8)/3)))</f>
        <v>60</v>
      </c>
      <c r="L8" s="70"/>
      <c r="M8" s="70">
        <f>IF('ورود نمرات'!N8=97,('ورود نمرات'!M8*2)/1,IF('ورود نمرات'!N8=98,'ورود نمرات'!$M$2*('ورود نمرات'!M8/3),'ورود نمرات'!$M$2*((('ورود نمرات'!N8*2)+'ورود نمرات'!M8)/3)))</f>
        <v>55</v>
      </c>
      <c r="N8" s="70"/>
      <c r="O8" s="70">
        <f>IF('ورود نمرات'!P8=97,('ورود نمرات'!O8*2)/1,IF('ورود نمرات'!P8=98,'ورود نمرات'!$O$2*('ورود نمرات'!O8/3),'ورود نمرات'!$O$2*((('ورود نمرات'!P8*2)+'ورود نمرات'!O8)/3)))</f>
        <v>16.666666666666668</v>
      </c>
      <c r="P8" s="70"/>
      <c r="Q8" s="70">
        <f>IF('ورود نمرات'!R8=97,('ورود نمرات'!Q8*2)/1,IF('ورود نمرات'!R8=98,'ورود نمرات'!$Q$2*('ورود نمرات'!Q8/3),'ورود نمرات'!$Q$2*((('ورود نمرات'!R8*2)+'ورود نمرات'!Q8)/3)))</f>
        <v>29.333333333333332</v>
      </c>
      <c r="R8" s="70"/>
      <c r="S8" s="70">
        <f>IF('ورود نمرات'!T8=97,('ورود نمرات'!S8*2)/1,IF('ورود نمرات'!T8=98,'ورود نمرات'!$S$2*('ورود نمرات'!S8/3),'ورود نمرات'!$S$2*((('ورود نمرات'!T8*2)+'ورود نمرات'!S8)/3)))</f>
        <v>33.333333333333336</v>
      </c>
      <c r="T8" s="70"/>
      <c r="U8" s="70">
        <f>IF('ورود نمرات'!V8=97,('ورود نمرات'!U8*2)/1,IF('ورود نمرات'!V8=98,'ورود نمرات'!$U$2*('ورود نمرات'!U8/3),'ورود نمرات'!$U$2*((('ورود نمرات'!V8*2)+'ورود نمرات'!U8)/3)))</f>
        <v>40</v>
      </c>
      <c r="V8" s="70"/>
      <c r="W8" s="70">
        <f>IF('ورود نمرات'!X8=97,('ورود نمرات'!W8*2)/1,IF('ورود نمرات'!X8=98,'ورود نمرات'!$W$2*('ورود نمرات'!W8/3),'ورود نمرات'!$W$2*((('ورود نمرات'!X8*2)+'ورود نمرات'!W8)/3)))</f>
        <v>72</v>
      </c>
      <c r="X8" s="70"/>
      <c r="Y8" s="70">
        <f>IF('ورود نمرات'!Z8=97,('ورود نمرات'!Y8*2)/1,IF('ورود نمرات'!Z8=98,'ورود نمرات'!$Y$2*('ورود نمرات'!Y8/3),'ورود نمرات'!$Y$2*((('ورود نمرات'!Z8*2)+'ورود نمرات'!Y8)/3)))</f>
        <v>80</v>
      </c>
      <c r="Z8" s="70"/>
      <c r="AA8" s="70">
        <f>IF('ورود نمرات'!AB8=97,('ورود نمرات'!AA8*2)/1,IF('ورود نمرات'!AB8=98,'ورود نمرات'!$AA$2*('ورود نمرات'!AA8/3),'ورود نمرات'!$AA$2*((('ورود نمرات'!AB8*2)+'ورود نمرات'!AA8)/3)))</f>
        <v>60</v>
      </c>
      <c r="AB8" s="70"/>
      <c r="AC8" s="70">
        <f>IF('ورود نمرات'!AD8=97,('ورود نمرات'!AC8*2)/1,IF('ورود نمرات'!AD8=98,'ورود نمرات'!$AC$2*('ورود نمرات'!AC8/3),'ورود نمرات'!$AC$2*((('ورود نمرات'!AD8*2)+'ورود نمرات'!AC8)/3)))</f>
        <v>40</v>
      </c>
      <c r="AD8" s="70"/>
      <c r="AE8" s="70">
        <f>IF('ورود نمرات'!AF8=97,('ورود نمرات'!AE8*2)/1,IF('ورود نمرات'!AF8=98,'ورود نمرات'!$AE$2*('ورود نمرات'!AE8/3),'ورود نمرات'!$AE$2*((('ورود نمرات'!AF8*2)+'ورود نمرات'!AE8)/3)))</f>
        <v>37.333333333333336</v>
      </c>
      <c r="AF8" s="70"/>
      <c r="AG8" s="70">
        <f>IF('ورود نمرات'!AH8=97,('ورود نمرات'!AG8*2)/1,IF('ورود نمرات'!AH8=98,'ورود نمرات'!$AG$2*('ورود نمرات'!AG8/3),'ورود نمرات'!$AG$2*((('ورود نمرات'!AH8*2)+'ورود نمرات'!AG8)/3)))</f>
        <v>60</v>
      </c>
      <c r="AH8" s="70"/>
      <c r="AI8" s="70">
        <f>IF('ورود نمرات'!AJ8=97,('ورود نمرات'!AI8*2)/1,IF('ورود نمرات'!AJ8=98,'ورود نمرات'!$AI$2*('ورود نمرات'!AI8/3),'ورود نمرات'!$AI$2*((('ورود نمرات'!AJ8*2)+'ورود نمرات'!AI8)/3)))</f>
        <v>40</v>
      </c>
      <c r="AJ8" s="70"/>
      <c r="AK8" s="70">
        <f>'ورود نمرات'!AL8*$AK$2</f>
        <v>26</v>
      </c>
      <c r="AL8" s="70"/>
      <c r="AM8" s="70">
        <f>'ورود نمرات'!AN8*$AM$2</f>
        <v>32</v>
      </c>
      <c r="AN8" s="70"/>
      <c r="AO8" s="3">
        <f t="shared" ref="AO8:AO46" si="2">SUM(C8:AN8)</f>
        <v>820.33333333333337</v>
      </c>
      <c r="AP8" s="4">
        <f t="shared" si="1"/>
        <v>18.643939393939394</v>
      </c>
    </row>
    <row r="9" spans="1:42" ht="17.25">
      <c r="A9" s="2" t="str">
        <f>'ورود نمرات'!A9</f>
        <v xml:space="preserve">محمدصالح  </v>
      </c>
      <c r="B9" s="2" t="str">
        <f>'ورود نمرات'!B9</f>
        <v>اقرلو</v>
      </c>
      <c r="C9" s="70">
        <f>IF('ورود نمرات'!D9=97,('ورود نمرات'!C9*2)/1,IF('ورود نمرات'!D9=98,'ورود نمرات'!$C$2*('ورود نمرات'!C9/3),'ورود نمرات'!$C$2*((('ورود نمرات'!D9*2)+'ورود نمرات'!C9)/3)))</f>
        <v>40</v>
      </c>
      <c r="D9" s="70"/>
      <c r="E9" s="70">
        <f>IF('ورود نمرات'!F9=97,('ورود نمرات'!E9*2)/1,IF('ورود نمرات'!F9=98,'ورود نمرات'!$E$2*('ورود نمرات'!E9/3),'ورود نمرات'!$E$2*((('ورود نمرات'!F9*2)+'ورود نمرات'!E9)/3)))</f>
        <v>38.666666666666664</v>
      </c>
      <c r="F9" s="70"/>
      <c r="G9" s="70">
        <f>IF('ورود نمرات'!H9=97,('ورود نمرات'!G9*2)/1,IF('ورود نمرات'!H9=98,'ورود نمرات'!$G$2*('ورود نمرات'!G9/3),'ورود نمرات'!$G$2*((('ورود نمرات'!H9*2)+'ورود نمرات'!G9)/3)))</f>
        <v>36.666666666666664</v>
      </c>
      <c r="H9" s="70"/>
      <c r="I9" s="70">
        <f>IF('ورود نمرات'!J9=97,('ورود نمرات'!I9*2)/1,IF('ورود نمرات'!J9=98,'ورود نمرات'!$I$2*('ورود نمرات'!I9/3),'ورود نمرات'!$I$2*((('ورود نمرات'!J9*2)+'ورود نمرات'!I9)/3)))</f>
        <v>19.333333333333332</v>
      </c>
      <c r="J9" s="70"/>
      <c r="K9" s="70">
        <f>IF('ورود نمرات'!L9=97,('ورود نمرات'!K9*2)/1,IF('ورود نمرات'!L9=98,'ورود نمرات'!$K$2*('ورود نمرات'!K9/3),'ورود نمرات'!$K$2*((('ورود نمرات'!L9*2)+'ورود نمرات'!K9)/3)))</f>
        <v>57</v>
      </c>
      <c r="L9" s="70"/>
      <c r="M9" s="70">
        <f>IF('ورود نمرات'!N9=97,('ورود نمرات'!M9*2)/1,IF('ورود نمرات'!N9=98,'ورود نمرات'!$M$2*('ورود نمرات'!M9/3),'ورود نمرات'!$M$2*((('ورود نمرات'!N9*2)+'ورود نمرات'!M9)/3)))</f>
        <v>41</v>
      </c>
      <c r="N9" s="70"/>
      <c r="O9" s="70">
        <f>IF('ورود نمرات'!P9=97,('ورود نمرات'!O9*2)/1,IF('ورود نمرات'!P9=98,'ورود نمرات'!$O$2*('ورود نمرات'!O9/3),'ورود نمرات'!$O$2*((('ورود نمرات'!P9*2)+'ورود نمرات'!O9)/3)))</f>
        <v>17.666666666666668</v>
      </c>
      <c r="P9" s="70"/>
      <c r="Q9" s="70">
        <f>IF('ورود نمرات'!R9=97,('ورود نمرات'!Q9*2)/1,IF('ورود نمرات'!R9=98,'ورود نمرات'!$Q$2*('ورود نمرات'!Q9/3),'ورود نمرات'!$Q$2*((('ورود نمرات'!R9*2)+'ورود نمرات'!Q9)/3)))</f>
        <v>25.333333333333332</v>
      </c>
      <c r="R9" s="70"/>
      <c r="S9" s="70">
        <f>IF('ورود نمرات'!T9=97,('ورود نمرات'!S9*2)/1,IF('ورود نمرات'!T9=98,'ورود نمرات'!$S$2*('ورود نمرات'!S9/3),'ورود نمرات'!$S$2*((('ورود نمرات'!T9*2)+'ورود نمرات'!S9)/3)))</f>
        <v>23.333333333333332</v>
      </c>
      <c r="T9" s="70"/>
      <c r="U9" s="70">
        <f>IF('ورود نمرات'!V9=97,('ورود نمرات'!U9*2)/1,IF('ورود نمرات'!V9=98,'ورود نمرات'!$U$2*('ورود نمرات'!U9/3),'ورود نمرات'!$U$2*((('ورود نمرات'!V9*2)+'ورود نمرات'!U9)/3)))</f>
        <v>40</v>
      </c>
      <c r="V9" s="70"/>
      <c r="W9" s="70">
        <f>IF('ورود نمرات'!X9=97,('ورود نمرات'!W9*2)/1,IF('ورود نمرات'!X9=98,'ورود نمرات'!$W$2*('ورود نمرات'!W9/3),'ورود نمرات'!$W$2*((('ورود نمرات'!X9*2)+'ورود نمرات'!W9)/3)))</f>
        <v>44</v>
      </c>
      <c r="X9" s="70"/>
      <c r="Y9" s="70">
        <f>IF('ورود نمرات'!Z9=97,('ورود نمرات'!Y9*2)/1,IF('ورود نمرات'!Z9=98,'ورود نمرات'!$Y$2*('ورود نمرات'!Y9/3),'ورود نمرات'!$Y$2*((('ورود نمرات'!Z9*2)+'ورود نمرات'!Y9)/3)))</f>
        <v>80</v>
      </c>
      <c r="Z9" s="70"/>
      <c r="AA9" s="70">
        <f>IF('ورود نمرات'!AB9=97,('ورود نمرات'!AA9*2)/1,IF('ورود نمرات'!AB9=98,'ورود نمرات'!$AA$2*('ورود نمرات'!AA9/3),'ورود نمرات'!$AA$2*((('ورود نمرات'!AB9*2)+'ورود نمرات'!AA9)/3)))</f>
        <v>60</v>
      </c>
      <c r="AB9" s="70"/>
      <c r="AC9" s="70">
        <f>IF('ورود نمرات'!AD9=97,('ورود نمرات'!AC9*2)/1,IF('ورود نمرات'!AD9=98,'ورود نمرات'!$AC$2*('ورود نمرات'!AC9/3),'ورود نمرات'!$AC$2*((('ورود نمرات'!AD9*2)+'ورود نمرات'!AC9)/3)))</f>
        <v>40</v>
      </c>
      <c r="AD9" s="70"/>
      <c r="AE9" s="70">
        <f>IF('ورود نمرات'!AF9=97,('ورود نمرات'!AE9*2)/1,IF('ورود نمرات'!AF9=98,'ورود نمرات'!$AE$2*('ورود نمرات'!AE9/3),'ورود نمرات'!$AE$2*((('ورود نمرات'!AF9*2)+'ورود نمرات'!AE9)/3)))</f>
        <v>31.333333333333332</v>
      </c>
      <c r="AF9" s="70"/>
      <c r="AG9" s="70">
        <f>IF('ورود نمرات'!AH9=97,('ورود نمرات'!AG9*2)/1,IF('ورود نمرات'!AH9=98,'ورود نمرات'!$AG$2*('ورود نمرات'!AG9/3),'ورود نمرات'!$AG$2*((('ورود نمرات'!AH9*2)+'ورود نمرات'!AG9)/3)))</f>
        <v>30</v>
      </c>
      <c r="AH9" s="70"/>
      <c r="AI9" s="70">
        <f>IF('ورود نمرات'!AJ9=97,('ورود نمرات'!AI9*2)/1,IF('ورود نمرات'!AJ9=98,'ورود نمرات'!$AI$2*('ورود نمرات'!AI9/3),'ورود نمرات'!$AI$2*((('ورود نمرات'!AJ9*2)+'ورود نمرات'!AI9)/3)))</f>
        <v>40</v>
      </c>
      <c r="AJ9" s="70"/>
      <c r="AK9" s="70">
        <f>'ورود نمرات'!AL9*$AK$2</f>
        <v>40</v>
      </c>
      <c r="AL9" s="70"/>
      <c r="AM9" s="70">
        <f>'ورود نمرات'!AN9*$AM$2</f>
        <v>40</v>
      </c>
      <c r="AN9" s="70"/>
      <c r="AO9" s="3">
        <f t="shared" si="2"/>
        <v>744.33333333333337</v>
      </c>
      <c r="AP9" s="4">
        <f t="shared" si="1"/>
        <v>16.916666666666668</v>
      </c>
    </row>
    <row r="10" spans="1:42" ht="17.25">
      <c r="A10" s="2" t="str">
        <f>'ورود نمرات'!A10</f>
        <v xml:space="preserve">محمدعرفان </v>
      </c>
      <c r="B10" s="2" t="str">
        <f>'ورود نمرات'!B10</f>
        <v>آقانصیری</v>
      </c>
      <c r="C10" s="70">
        <f>IF('ورود نمرات'!D10=97,('ورود نمرات'!C10*2)/1,IF('ورود نمرات'!D10=98,'ورود نمرات'!$C$2*('ورود نمرات'!C10/3),'ورود نمرات'!$C$2*((('ورود نمرات'!D10*2)+'ورود نمرات'!C10)/3)))</f>
        <v>40</v>
      </c>
      <c r="D10" s="70"/>
      <c r="E10" s="70">
        <f>IF('ورود نمرات'!F10=97,('ورود نمرات'!E10*2)/1,IF('ورود نمرات'!F10=98,'ورود نمرات'!$E$2*('ورود نمرات'!E10/3),'ورود نمرات'!$E$2*((('ورود نمرات'!F10*2)+'ورود نمرات'!E10)/3)))</f>
        <v>38</v>
      </c>
      <c r="F10" s="70"/>
      <c r="G10" s="70">
        <f>IF('ورود نمرات'!H10=97,('ورود نمرات'!G10*2)/1,IF('ورود نمرات'!H10=98,'ورود نمرات'!$G$2*('ورود نمرات'!G10/3),'ورود نمرات'!$G$2*((('ورود نمرات'!H10*2)+'ورود نمرات'!G10)/3)))</f>
        <v>28</v>
      </c>
      <c r="H10" s="70"/>
      <c r="I10" s="70">
        <f>IF('ورود نمرات'!J10=97,('ورود نمرات'!I10*2)/1,IF('ورود نمرات'!J10=98,'ورود نمرات'!$I$2*('ورود نمرات'!I10/3),'ورود نمرات'!$I$2*((('ورود نمرات'!J10*2)+'ورود نمرات'!I10)/3)))</f>
        <v>20</v>
      </c>
      <c r="J10" s="70"/>
      <c r="K10" s="70">
        <f>IF('ورود نمرات'!L10=97,('ورود نمرات'!K10*2)/1,IF('ورود نمرات'!L10=98,'ورود نمرات'!$K$2*('ورود نمرات'!K10/3),'ورود نمرات'!$K$2*((('ورود نمرات'!L10*2)+'ورود نمرات'!K10)/3)))</f>
        <v>60</v>
      </c>
      <c r="L10" s="70"/>
      <c r="M10" s="70">
        <f>IF('ورود نمرات'!N10=97,('ورود نمرات'!M10*2)/1,IF('ورود نمرات'!N10=98,'ورود نمرات'!$M$2*('ورود نمرات'!M10/3),'ورود نمرات'!$M$2*((('ورود نمرات'!N10*2)+'ورود نمرات'!M10)/3)))</f>
        <v>48</v>
      </c>
      <c r="N10" s="70"/>
      <c r="O10" s="70">
        <f>IF('ورود نمرات'!P10=97,('ورود نمرات'!O10*2)/1,IF('ورود نمرات'!P10=98,'ورود نمرات'!$O$2*('ورود نمرات'!O10/3),'ورود نمرات'!$O$2*((('ورود نمرات'!P10*2)+'ورود نمرات'!O10)/3)))</f>
        <v>11.333333333333334</v>
      </c>
      <c r="P10" s="70"/>
      <c r="Q10" s="70">
        <f>IF('ورود نمرات'!R10=97,('ورود نمرات'!Q10*2)/1,IF('ورود نمرات'!R10=98,'ورود نمرات'!$Q$2*('ورود نمرات'!Q10/3),'ورود نمرات'!$Q$2*((('ورود نمرات'!R10*2)+'ورود نمرات'!Q10)/3)))</f>
        <v>23.333333333333332</v>
      </c>
      <c r="R10" s="70"/>
      <c r="S10" s="70">
        <f>IF('ورود نمرات'!T10=97,('ورود نمرات'!S10*2)/1,IF('ورود نمرات'!T10=98,'ورود نمرات'!$S$2*('ورود نمرات'!S10/3),'ورود نمرات'!$S$2*((('ورود نمرات'!T10*2)+'ورود نمرات'!S10)/3)))</f>
        <v>24.666666666666668</v>
      </c>
      <c r="T10" s="70"/>
      <c r="U10" s="70">
        <f>IF('ورود نمرات'!V10=97,('ورود نمرات'!U10*2)/1,IF('ورود نمرات'!V10=98,'ورود نمرات'!$U$2*('ورود نمرات'!U10/3),'ورود نمرات'!$U$2*((('ورود نمرات'!V10*2)+'ورود نمرات'!U10)/3)))</f>
        <v>40</v>
      </c>
      <c r="V10" s="70"/>
      <c r="W10" s="70">
        <f>IF('ورود نمرات'!X10=97,('ورود نمرات'!W10*2)/1,IF('ورود نمرات'!X10=98,'ورود نمرات'!$W$2*('ورود نمرات'!W10/3),'ورود نمرات'!$W$2*((('ورود نمرات'!X10*2)+'ورود نمرات'!W10)/3)))</f>
        <v>66.666666666666671</v>
      </c>
      <c r="X10" s="70"/>
      <c r="Y10" s="70">
        <f>IF('ورود نمرات'!Z10=97,('ورود نمرات'!Y10*2)/1,IF('ورود نمرات'!Z10=98,'ورود نمرات'!$Y$2*('ورود نمرات'!Y10/3),'ورود نمرات'!$Y$2*((('ورود نمرات'!Z10*2)+'ورود نمرات'!Y10)/3)))</f>
        <v>80</v>
      </c>
      <c r="Z10" s="70"/>
      <c r="AA10" s="70">
        <f>IF('ورود نمرات'!AB10=97,('ورود نمرات'!AA10*2)/1,IF('ورود نمرات'!AB10=98,'ورود نمرات'!$AA$2*('ورود نمرات'!AA10/3),'ورود نمرات'!$AA$2*((('ورود نمرات'!AB10*2)+'ورود نمرات'!AA10)/3)))</f>
        <v>60</v>
      </c>
      <c r="AB10" s="70"/>
      <c r="AC10" s="70">
        <f>IF('ورود نمرات'!AD10=97,('ورود نمرات'!AC10*2)/1,IF('ورود نمرات'!AD10=98,'ورود نمرات'!$AC$2*('ورود نمرات'!AC10/3),'ورود نمرات'!$AC$2*((('ورود نمرات'!AD10*2)+'ورود نمرات'!AC10)/3)))</f>
        <v>40</v>
      </c>
      <c r="AD10" s="70"/>
      <c r="AE10" s="70">
        <f>IF('ورود نمرات'!AF10=97,('ورود نمرات'!AE10*2)/1,IF('ورود نمرات'!AF10=98,'ورود نمرات'!$AE$2*('ورود نمرات'!AE10/3),'ورود نمرات'!$AE$2*((('ورود نمرات'!AF10*2)+'ورود نمرات'!AE10)/3)))</f>
        <v>40</v>
      </c>
      <c r="AF10" s="70"/>
      <c r="AG10" s="70">
        <f>IF('ورود نمرات'!AH10=97,('ورود نمرات'!AG10*2)/1,IF('ورود نمرات'!AH10=98,'ورود نمرات'!$AG$2*('ورود نمرات'!AG10/3),'ورود نمرات'!$AG$2*((('ورود نمرات'!AH10*2)+'ورود نمرات'!AG10)/3)))</f>
        <v>60</v>
      </c>
      <c r="AH10" s="70"/>
      <c r="AI10" s="70">
        <f>IF('ورود نمرات'!AJ10=97,('ورود نمرات'!AI10*2)/1,IF('ورود نمرات'!AJ10=98,'ورود نمرات'!$AI$2*('ورود نمرات'!AI10/3),'ورود نمرات'!$AI$2*((('ورود نمرات'!AJ10*2)+'ورود نمرات'!AI10)/3)))</f>
        <v>37.333333333333336</v>
      </c>
      <c r="AJ10" s="70"/>
      <c r="AK10" s="70">
        <f>'ورود نمرات'!AL10*$AK$2</f>
        <v>40</v>
      </c>
      <c r="AL10" s="70"/>
      <c r="AM10" s="70">
        <f>'ورود نمرات'!AN10*$AM$2</f>
        <v>40</v>
      </c>
      <c r="AN10" s="70"/>
      <c r="AO10" s="3">
        <f t="shared" si="2"/>
        <v>797.33333333333337</v>
      </c>
      <c r="AP10" s="4">
        <f t="shared" si="1"/>
        <v>18.121212121212121</v>
      </c>
    </row>
    <row r="11" spans="1:42" ht="17.25">
      <c r="A11" s="2" t="str">
        <f>'ورود نمرات'!A11</f>
        <v xml:space="preserve">سیدامیرسجاد </v>
      </c>
      <c r="B11" s="2" t="str">
        <f>'ورود نمرات'!B11</f>
        <v>بیات</v>
      </c>
      <c r="C11" s="70">
        <f>IF('ورود نمرات'!D11=97,('ورود نمرات'!C11*2)/1,IF('ورود نمرات'!D11=98,'ورود نمرات'!$C$2*('ورود نمرات'!C11/3),'ورود نمرات'!$C$2*((('ورود نمرات'!D11*2)+'ورود نمرات'!C11)/3)))</f>
        <v>24</v>
      </c>
      <c r="D11" s="70"/>
      <c r="E11" s="70">
        <f>IF('ورود نمرات'!F11=97,('ورود نمرات'!E11*2)/1,IF('ورود نمرات'!F11=98,'ورود نمرات'!$E$2*('ورود نمرات'!E11/3),'ورود نمرات'!$E$2*((('ورود نمرات'!F11*2)+'ورود نمرات'!E11)/3)))</f>
        <v>21.333333333333332</v>
      </c>
      <c r="F11" s="70"/>
      <c r="G11" s="70">
        <f>IF('ورود نمرات'!H11=97,('ورود نمرات'!G11*2)/1,IF('ورود نمرات'!H11=98,'ورود نمرات'!$G$2*('ورود نمرات'!G11/3),'ورود نمرات'!$G$2*((('ورود نمرات'!H11*2)+'ورود نمرات'!G11)/3)))</f>
        <v>23.333333333333332</v>
      </c>
      <c r="H11" s="70"/>
      <c r="I11" s="70">
        <f>IF('ورود نمرات'!J11=97,('ورود نمرات'!I11*2)/1,IF('ورود نمرات'!J11=98,'ورود نمرات'!$I$2*('ورود نمرات'!I11/3),'ورود نمرات'!$I$2*((('ورود نمرات'!J11*2)+'ورود نمرات'!I11)/3)))</f>
        <v>17</v>
      </c>
      <c r="J11" s="70"/>
      <c r="K11" s="70">
        <f>IF('ورود نمرات'!L11=97,('ورود نمرات'!K11*2)/1,IF('ورود نمرات'!L11=98,'ورود نمرات'!$K$2*('ورود نمرات'!K11/3),'ورود نمرات'!$K$2*((('ورود نمرات'!L11*2)+'ورود نمرات'!K11)/3)))</f>
        <v>45</v>
      </c>
      <c r="L11" s="70"/>
      <c r="M11" s="70">
        <f>IF('ورود نمرات'!N11=97,('ورود نمرات'!M11*2)/1,IF('ورود نمرات'!N11=98,'ورود نمرات'!$M$2*('ورود نمرات'!M11/3),'ورود نمرات'!$M$2*((('ورود نمرات'!N11*2)+'ورود نمرات'!M11)/3)))</f>
        <v>39</v>
      </c>
      <c r="N11" s="70"/>
      <c r="O11" s="70">
        <f>IF('ورود نمرات'!P11=97,('ورود نمرات'!O11*2)/1,IF('ورود نمرات'!P11=98,'ورود نمرات'!$O$2*('ورود نمرات'!O11/3),'ورود نمرات'!$O$2*((('ورود نمرات'!P11*2)+'ورود نمرات'!O11)/3)))</f>
        <v>7</v>
      </c>
      <c r="P11" s="70"/>
      <c r="Q11" s="70">
        <f>IF('ورود نمرات'!R11=97,('ورود نمرات'!Q11*2)/1,IF('ورود نمرات'!R11=98,'ورود نمرات'!$Q$2*('ورود نمرات'!Q11/3),'ورود نمرات'!$Q$2*((('ورود نمرات'!R11*2)+'ورود نمرات'!Q11)/3)))</f>
        <v>6</v>
      </c>
      <c r="R11" s="70"/>
      <c r="S11" s="70">
        <f>IF('ورود نمرات'!T11=97,('ورود نمرات'!S11*2)/1,IF('ورود نمرات'!T11=98,'ورود نمرات'!$S$2*('ورود نمرات'!S11/3),'ورود نمرات'!$S$2*((('ورود نمرات'!T11*2)+'ورود نمرات'!S11)/3)))</f>
        <v>11.333333333333334</v>
      </c>
      <c r="T11" s="70"/>
      <c r="U11" s="70">
        <f>IF('ورود نمرات'!V11=97,('ورود نمرات'!U11*2)/1,IF('ورود نمرات'!V11=98,'ورود نمرات'!$U$2*('ورود نمرات'!U11/3),'ورود نمرات'!$U$2*((('ورود نمرات'!V11*2)+'ورود نمرات'!U11)/3)))</f>
        <v>40</v>
      </c>
      <c r="V11" s="70"/>
      <c r="W11" s="70">
        <f>IF('ورود نمرات'!X11=97,('ورود نمرات'!W11*2)/1,IF('ورود نمرات'!X11=98,'ورود نمرات'!$W$2*('ورود نمرات'!W11/3),'ورود نمرات'!$W$2*((('ورود نمرات'!X11*2)+'ورود نمرات'!W11)/3)))</f>
        <v>22.666666666666668</v>
      </c>
      <c r="X11" s="70"/>
      <c r="Y11" s="70">
        <f>IF('ورود نمرات'!Z11=97,('ورود نمرات'!Y11*2)/1,IF('ورود نمرات'!Z11=98,'ورود نمرات'!$Y$2*('ورود نمرات'!Y11/3),'ورود نمرات'!$Y$2*((('ورود نمرات'!Z11*2)+'ورود نمرات'!Y11)/3)))</f>
        <v>74.666666666666671</v>
      </c>
      <c r="Z11" s="70"/>
      <c r="AA11" s="70">
        <f>IF('ورود نمرات'!AB11=97,('ورود نمرات'!AA11*2)/1,IF('ورود نمرات'!AB11=98,'ورود نمرات'!$AA$2*('ورود نمرات'!AA11/3),'ورود نمرات'!$AA$2*((('ورود نمرات'!AB11*2)+'ورود نمرات'!AA11)/3)))</f>
        <v>60</v>
      </c>
      <c r="AB11" s="70"/>
      <c r="AC11" s="70">
        <f>IF('ورود نمرات'!AD11=97,('ورود نمرات'!AC11*2)/1,IF('ورود نمرات'!AD11=98,'ورود نمرات'!$AC$2*('ورود نمرات'!AC11/3),'ورود نمرات'!$AC$2*((('ورود نمرات'!AD11*2)+'ورود نمرات'!AC11)/3)))</f>
        <v>40</v>
      </c>
      <c r="AD11" s="70"/>
      <c r="AE11" s="70">
        <f>IF('ورود نمرات'!AF11=97,('ورود نمرات'!AE11*2)/1,IF('ورود نمرات'!AF11=98,'ورود نمرات'!$AE$2*('ورود نمرات'!AE11/3),'ورود نمرات'!$AE$2*((('ورود نمرات'!AF11*2)+'ورود نمرات'!AE11)/3)))</f>
        <v>40</v>
      </c>
      <c r="AF11" s="70"/>
      <c r="AG11" s="70">
        <f>IF('ورود نمرات'!AH11=97,('ورود نمرات'!AG11*2)/1,IF('ورود نمرات'!AH11=98,'ورود نمرات'!$AG$2*('ورود نمرات'!AG11/3),'ورود نمرات'!$AG$2*((('ورود نمرات'!AH11*2)+'ورود نمرات'!AG11)/3)))</f>
        <v>30</v>
      </c>
      <c r="AH11" s="70"/>
      <c r="AI11" s="70">
        <f>IF('ورود نمرات'!AJ11=97,('ورود نمرات'!AI11*2)/1,IF('ورود نمرات'!AJ11=98,'ورود نمرات'!$AI$2*('ورود نمرات'!AI11/3),'ورود نمرات'!$AI$2*((('ورود نمرات'!AJ11*2)+'ورود نمرات'!AI11)/3)))</f>
        <v>31.333333333333332</v>
      </c>
      <c r="AJ11" s="70"/>
      <c r="AK11" s="70">
        <f>'ورود نمرات'!AL11*$AK$2</f>
        <v>40</v>
      </c>
      <c r="AL11" s="70"/>
      <c r="AM11" s="70">
        <f>'ورود نمرات'!AN11*$AM$2</f>
        <v>40</v>
      </c>
      <c r="AN11" s="70"/>
      <c r="AO11" s="3">
        <f t="shared" si="2"/>
        <v>612.66666666666674</v>
      </c>
      <c r="AP11" s="4">
        <f t="shared" si="1"/>
        <v>13.924242424242426</v>
      </c>
    </row>
    <row r="12" spans="1:42" ht="17.25">
      <c r="A12" s="2" t="str">
        <f>'ورود نمرات'!A12</f>
        <v xml:space="preserve">محمدامین </v>
      </c>
      <c r="B12" s="2" t="str">
        <f>'ورود نمرات'!B12</f>
        <v>تهوری</v>
      </c>
      <c r="C12" s="70">
        <f>IF('ورود نمرات'!D12=97,('ورود نمرات'!C12*2)/1,IF('ورود نمرات'!D12=98,'ورود نمرات'!$C$2*('ورود نمرات'!C12/3),'ورود نمرات'!$C$2*((('ورود نمرات'!D12*2)+'ورود نمرات'!C12)/3)))</f>
        <v>36.666666666666664</v>
      </c>
      <c r="D12" s="70"/>
      <c r="E12" s="70">
        <f>IF('ورود نمرات'!F12=97,('ورود نمرات'!E12*2)/1,IF('ورود نمرات'!F12=98,'ورود نمرات'!$E$2*('ورود نمرات'!E12/3),'ورود نمرات'!$E$2*((('ورود نمرات'!F12*2)+'ورود نمرات'!E12)/3)))</f>
        <v>30.666666666666668</v>
      </c>
      <c r="F12" s="70"/>
      <c r="G12" s="70">
        <f>IF('ورود نمرات'!H12=97,('ورود نمرات'!G12*2)/1,IF('ورود نمرات'!H12=98,'ورود نمرات'!$G$2*('ورود نمرات'!G12/3),'ورود نمرات'!$G$2*((('ورود نمرات'!H12*2)+'ورود نمرات'!G12)/3)))</f>
        <v>18.666666666666668</v>
      </c>
      <c r="H12" s="70"/>
      <c r="I12" s="70">
        <f>IF('ورود نمرات'!J12=97,('ورود نمرات'!I12*2)/1,IF('ورود نمرات'!J12=98,'ورود نمرات'!$I$2*('ورود نمرات'!I12/3),'ورود نمرات'!$I$2*((('ورود نمرات'!J12*2)+'ورود نمرات'!I12)/3)))</f>
        <v>13</v>
      </c>
      <c r="J12" s="70"/>
      <c r="K12" s="70">
        <f>IF('ورود نمرات'!L12=97,('ورود نمرات'!K12*2)/1,IF('ورود نمرات'!L12=98,'ورود نمرات'!$K$2*('ورود نمرات'!K12/3),'ورود نمرات'!$K$2*((('ورود نمرات'!L12*2)+'ورود نمرات'!K12)/3)))</f>
        <v>15</v>
      </c>
      <c r="L12" s="70"/>
      <c r="M12" s="70">
        <f>IF('ورود نمرات'!N12=97,('ورود نمرات'!M12*2)/1,IF('ورود نمرات'!N12=98,'ورود نمرات'!$M$2*('ورود نمرات'!M12/3),'ورود نمرات'!$M$2*((('ورود نمرات'!N12*2)+'ورود نمرات'!M12)/3)))</f>
        <v>28</v>
      </c>
      <c r="N12" s="70"/>
      <c r="O12" s="70">
        <f>IF('ورود نمرات'!P12=97,('ورود نمرات'!O12*2)/1,IF('ورود نمرات'!P12=98,'ورود نمرات'!$O$2*('ورود نمرات'!O12/3),'ورود نمرات'!$O$2*((('ورود نمرات'!P12*2)+'ورود نمرات'!O12)/3)))</f>
        <v>10</v>
      </c>
      <c r="P12" s="70"/>
      <c r="Q12" s="70">
        <f>IF('ورود نمرات'!R12=97,('ورود نمرات'!Q12*2)/1,IF('ورود نمرات'!R12=98,'ورود نمرات'!$Q$2*('ورود نمرات'!Q12/3),'ورود نمرات'!$Q$2*((('ورود نمرات'!R12*2)+'ورود نمرات'!Q12)/3)))</f>
        <v>7.333333333333333</v>
      </c>
      <c r="R12" s="70"/>
      <c r="S12" s="70">
        <f>IF('ورود نمرات'!T12=97,('ورود نمرات'!S12*2)/1,IF('ورود نمرات'!T12=98,'ورود نمرات'!$S$2*('ورود نمرات'!S12/3),'ورود نمرات'!$S$2*((('ورود نمرات'!T12*2)+'ورود نمرات'!S12)/3)))</f>
        <v>17.333333333333332</v>
      </c>
      <c r="T12" s="70"/>
      <c r="U12" s="70">
        <f>IF('ورود نمرات'!V12=97,('ورود نمرات'!U12*2)/1,IF('ورود نمرات'!V12=98,'ورود نمرات'!$U$2*('ورود نمرات'!U12/3),'ورود نمرات'!$U$2*((('ورود نمرات'!V12*2)+'ورود نمرات'!U12)/3)))</f>
        <v>40</v>
      </c>
      <c r="V12" s="70"/>
      <c r="W12" s="70">
        <f>IF('ورود نمرات'!X12=97,('ورود نمرات'!W12*2)/1,IF('ورود نمرات'!X12=98,'ورود نمرات'!$W$2*('ورود نمرات'!W12/3),'ورود نمرات'!$W$2*((('ورود نمرات'!X12*2)+'ورود نمرات'!W12)/3)))</f>
        <v>32</v>
      </c>
      <c r="X12" s="70"/>
      <c r="Y12" s="70">
        <f>IF('ورود نمرات'!Z12=97,('ورود نمرات'!Y12*2)/1,IF('ورود نمرات'!Z12=98,'ورود نمرات'!$Y$2*('ورود نمرات'!Y12/3),'ورود نمرات'!$Y$2*((('ورود نمرات'!Z12*2)+'ورود نمرات'!Y12)/3)))</f>
        <v>62.666666666666664</v>
      </c>
      <c r="Z12" s="70"/>
      <c r="AA12" s="70">
        <f>IF('ورود نمرات'!AB12=97,('ورود نمرات'!AA12*2)/1,IF('ورود نمرات'!AB12=98,'ورود نمرات'!$AA$2*('ورود نمرات'!AA12/3),'ورود نمرات'!$AA$2*((('ورود نمرات'!AB12*2)+'ورود نمرات'!AA12)/3)))</f>
        <v>30</v>
      </c>
      <c r="AB12" s="70"/>
      <c r="AC12" s="70">
        <f>IF('ورود نمرات'!AD12=97,('ورود نمرات'!AC12*2)/1,IF('ورود نمرات'!AD12=98,'ورود نمرات'!$AC$2*('ورود نمرات'!AC12/3),'ورود نمرات'!$AC$2*((('ورود نمرات'!AD12*2)+'ورود نمرات'!AC12)/3)))</f>
        <v>40</v>
      </c>
      <c r="AD12" s="70"/>
      <c r="AE12" s="70">
        <f>IF('ورود نمرات'!AF12=97,('ورود نمرات'!AE12*2)/1,IF('ورود نمرات'!AF12=98,'ورود نمرات'!$AE$2*('ورود نمرات'!AE12/3),'ورود نمرات'!$AE$2*((('ورود نمرات'!AF12*2)+'ورود نمرات'!AE12)/3)))</f>
        <v>40</v>
      </c>
      <c r="AF12" s="70"/>
      <c r="AG12" s="70">
        <f>IF('ورود نمرات'!AH12=97,('ورود نمرات'!AG12*2)/1,IF('ورود نمرات'!AH12=98,'ورود نمرات'!$AG$2*('ورود نمرات'!AG12/3),'ورود نمرات'!$AG$2*((('ورود نمرات'!AH12*2)+'ورود نمرات'!AG12)/3)))</f>
        <v>60</v>
      </c>
      <c r="AH12" s="70"/>
      <c r="AI12" s="70">
        <f>IF('ورود نمرات'!AJ12=97,('ورود نمرات'!AI12*2)/1,IF('ورود نمرات'!AJ12=98,'ورود نمرات'!$AI$2*('ورود نمرات'!AI12/3),'ورود نمرات'!$AI$2*((('ورود نمرات'!AJ12*2)+'ورود نمرات'!AI12)/3)))</f>
        <v>40</v>
      </c>
      <c r="AJ12" s="70"/>
      <c r="AK12" s="70">
        <f>'ورود نمرات'!AL12*$AK$2</f>
        <v>40</v>
      </c>
      <c r="AL12" s="70"/>
      <c r="AM12" s="70">
        <f>'ورود نمرات'!AN12*$AM$2</f>
        <v>40</v>
      </c>
      <c r="AN12" s="70"/>
      <c r="AO12" s="3">
        <f t="shared" si="2"/>
        <v>601.33333333333337</v>
      </c>
      <c r="AP12" s="4">
        <f t="shared" si="1"/>
        <v>13.666666666666668</v>
      </c>
    </row>
    <row r="13" spans="1:42" ht="17.25">
      <c r="A13" s="2" t="str">
        <f>'ورود نمرات'!A13</f>
        <v xml:space="preserve">مرتضی </v>
      </c>
      <c r="B13" s="2" t="str">
        <f>'ورود نمرات'!B13</f>
        <v>حاج عظیمی</v>
      </c>
      <c r="C13" s="70">
        <f>IF('ورود نمرات'!D13=97,('ورود نمرات'!C13*2)/1,IF('ورود نمرات'!D13=98,'ورود نمرات'!$C$2*('ورود نمرات'!C13/3),'ورود نمرات'!$C$2*((('ورود نمرات'!D13*2)+'ورود نمرات'!C13)/3)))</f>
        <v>40</v>
      </c>
      <c r="D13" s="70"/>
      <c r="E13" s="70">
        <f>IF('ورود نمرات'!F13=97,('ورود نمرات'!E13*2)/1,IF('ورود نمرات'!F13=98,'ورود نمرات'!$E$2*('ورود نمرات'!E13/3),'ورود نمرات'!$E$2*((('ورود نمرات'!F13*2)+'ورود نمرات'!E13)/3)))</f>
        <v>38.666666666666664</v>
      </c>
      <c r="F13" s="70"/>
      <c r="G13" s="70">
        <f>IF('ورود نمرات'!H13=97,('ورود نمرات'!G13*2)/1,IF('ورود نمرات'!H13=98,'ورود نمرات'!$G$2*('ورود نمرات'!G13/3),'ورود نمرات'!$G$2*((('ورود نمرات'!H13*2)+'ورود نمرات'!G13)/3)))</f>
        <v>38.666666666666664</v>
      </c>
      <c r="H13" s="70"/>
      <c r="I13" s="70">
        <f>IF('ورود نمرات'!J13=97,('ورود نمرات'!I13*2)/1,IF('ورود نمرات'!J13=98,'ورود نمرات'!$I$2*('ورود نمرات'!I13/3),'ورود نمرات'!$I$2*((('ورود نمرات'!J13*2)+'ورود نمرات'!I13)/3)))</f>
        <v>20</v>
      </c>
      <c r="J13" s="70"/>
      <c r="K13" s="70">
        <f>IF('ورود نمرات'!L13=97,('ورود نمرات'!K13*2)/1,IF('ورود نمرات'!L13=98,'ورود نمرات'!$K$2*('ورود نمرات'!K13/3),'ورود نمرات'!$K$2*((('ورود نمرات'!L13*2)+'ورود نمرات'!K13)/3)))</f>
        <v>60</v>
      </c>
      <c r="L13" s="70"/>
      <c r="M13" s="70">
        <f>IF('ورود نمرات'!N13=97,('ورود نمرات'!M13*2)/1,IF('ورود نمرات'!N13=98,'ورود نمرات'!$M$2*('ورود نمرات'!M13/3),'ورود نمرات'!$M$2*((('ورود نمرات'!N13*2)+'ورود نمرات'!M13)/3)))</f>
        <v>55</v>
      </c>
      <c r="N13" s="70"/>
      <c r="O13" s="70">
        <f>IF('ورود نمرات'!P13=97,('ورود نمرات'!O13*2)/1,IF('ورود نمرات'!P13=98,'ورود نمرات'!$O$2*('ورود نمرات'!O13/3),'ورود نمرات'!$O$2*((('ورود نمرات'!P13*2)+'ورود نمرات'!O13)/3)))</f>
        <v>6.666666666666667</v>
      </c>
      <c r="P13" s="70"/>
      <c r="Q13" s="70">
        <f>IF('ورود نمرات'!R13=97,('ورود نمرات'!Q13*2)/1,IF('ورود نمرات'!R13=98,'ورود نمرات'!$Q$2*('ورود نمرات'!Q13/3),'ورود نمرات'!$Q$2*((('ورود نمرات'!R13*2)+'ورود نمرات'!Q13)/3)))</f>
        <v>16</v>
      </c>
      <c r="R13" s="70"/>
      <c r="S13" s="70">
        <f>IF('ورود نمرات'!T13=97,('ورود نمرات'!S13*2)/1,IF('ورود نمرات'!T13=98,'ورود نمرات'!$S$2*('ورود نمرات'!S13/3),'ورود نمرات'!$S$2*((('ورود نمرات'!T13*2)+'ورود نمرات'!S13)/3)))</f>
        <v>25.333333333333332</v>
      </c>
      <c r="T13" s="70"/>
      <c r="U13" s="70">
        <f>IF('ورود نمرات'!V13=97,('ورود نمرات'!U13*2)/1,IF('ورود نمرات'!V13=98,'ورود نمرات'!$U$2*('ورود نمرات'!U13/3),'ورود نمرات'!$U$2*((('ورود نمرات'!V13*2)+'ورود نمرات'!U13)/3)))</f>
        <v>40</v>
      </c>
      <c r="V13" s="70"/>
      <c r="W13" s="70">
        <f>IF('ورود نمرات'!X13=97,('ورود نمرات'!W13*2)/1,IF('ورود نمرات'!X13=98,'ورود نمرات'!$W$2*('ورود نمرات'!W13/3),'ورود نمرات'!$W$2*((('ورود نمرات'!X13*2)+'ورود نمرات'!W13)/3)))</f>
        <v>46.666666666666664</v>
      </c>
      <c r="X13" s="70"/>
      <c r="Y13" s="70">
        <f>IF('ورود نمرات'!Z13=97,('ورود نمرات'!Y13*2)/1,IF('ورود نمرات'!Z13=98,'ورود نمرات'!$Y$2*('ورود نمرات'!Y13/3),'ورود نمرات'!$Y$2*((('ورود نمرات'!Z13*2)+'ورود نمرات'!Y13)/3)))</f>
        <v>80</v>
      </c>
      <c r="Z13" s="70"/>
      <c r="AA13" s="70">
        <f>IF('ورود نمرات'!AB13=97,('ورود نمرات'!AA13*2)/1,IF('ورود نمرات'!AB13=98,'ورود نمرات'!$AA$2*('ورود نمرات'!AA13/3),'ورود نمرات'!$AA$2*((('ورود نمرات'!AB13*2)+'ورود نمرات'!AA13)/3)))</f>
        <v>60</v>
      </c>
      <c r="AB13" s="70"/>
      <c r="AC13" s="70">
        <f>IF('ورود نمرات'!AD13=97,('ورود نمرات'!AC13*2)/1,IF('ورود نمرات'!AD13=98,'ورود نمرات'!$AC$2*('ورود نمرات'!AC13/3),'ورود نمرات'!$AC$2*((('ورود نمرات'!AD13*2)+'ورود نمرات'!AC13)/3)))</f>
        <v>40</v>
      </c>
      <c r="AD13" s="70"/>
      <c r="AE13" s="70">
        <f>IF('ورود نمرات'!AF13=97,('ورود نمرات'!AE13*2)/1,IF('ورود نمرات'!AF13=98,'ورود نمرات'!$AE$2*('ورود نمرات'!AE13/3),'ورود نمرات'!$AE$2*((('ورود نمرات'!AF13*2)+'ورود نمرات'!AE13)/3)))</f>
        <v>40</v>
      </c>
      <c r="AF13" s="70"/>
      <c r="AG13" s="70">
        <f>IF('ورود نمرات'!AH13=97,('ورود نمرات'!AG13*2)/1,IF('ورود نمرات'!AH13=98,'ورود نمرات'!$AG$2*('ورود نمرات'!AG13/3),'ورود نمرات'!$AG$2*((('ورود نمرات'!AH13*2)+'ورود نمرات'!AG13)/3)))</f>
        <v>60</v>
      </c>
      <c r="AH13" s="70"/>
      <c r="AI13" s="70">
        <f>IF('ورود نمرات'!AJ13=97,('ورود نمرات'!AI13*2)/1,IF('ورود نمرات'!AJ13=98,'ورود نمرات'!$AI$2*('ورود نمرات'!AI13/3),'ورود نمرات'!$AI$2*((('ورود نمرات'!AJ13*2)+'ورود نمرات'!AI13)/3)))</f>
        <v>31.333333333333332</v>
      </c>
      <c r="AJ13" s="70"/>
      <c r="AK13" s="70">
        <f>'ورود نمرات'!AL13*$AK$2</f>
        <v>36</v>
      </c>
      <c r="AL13" s="70"/>
      <c r="AM13" s="70">
        <f>'ورود نمرات'!AN13*$AM$2</f>
        <v>40</v>
      </c>
      <c r="AN13" s="70"/>
      <c r="AO13" s="3">
        <f t="shared" si="2"/>
        <v>774.33333333333337</v>
      </c>
      <c r="AP13" s="4">
        <f t="shared" si="1"/>
        <v>17.598484848484848</v>
      </c>
    </row>
    <row r="14" spans="1:42" ht="17.25">
      <c r="A14" s="2" t="str">
        <f>'ورود نمرات'!A14</f>
        <v xml:space="preserve">محمدحسین </v>
      </c>
      <c r="B14" s="2" t="str">
        <f>'ورود نمرات'!B14</f>
        <v>خسروآبادی</v>
      </c>
      <c r="C14" s="70">
        <f>IF('ورود نمرات'!D14=97,('ورود نمرات'!C14*2)/1,IF('ورود نمرات'!D14=98,'ورود نمرات'!$C$2*('ورود نمرات'!C14/3),'ورود نمرات'!$C$2*((('ورود نمرات'!D14*2)+'ورود نمرات'!C14)/3)))</f>
        <v>30</v>
      </c>
      <c r="D14" s="70"/>
      <c r="E14" s="70">
        <f>IF('ورود نمرات'!F14=97,('ورود نمرات'!E14*2)/1,IF('ورود نمرات'!F14=98,'ورود نمرات'!$E$2*('ورود نمرات'!E14/3),'ورود نمرات'!$E$2*((('ورود نمرات'!F14*2)+'ورود نمرات'!E14)/3)))</f>
        <v>26</v>
      </c>
      <c r="F14" s="70"/>
      <c r="G14" s="70">
        <f>IF('ورود نمرات'!H14=97,('ورود نمرات'!G14*2)/1,IF('ورود نمرات'!H14=98,'ورود نمرات'!$G$2*('ورود نمرات'!G14/3),'ورود نمرات'!$G$2*((('ورود نمرات'!H14*2)+'ورود نمرات'!G14)/3)))</f>
        <v>12.666666666666666</v>
      </c>
      <c r="H14" s="70"/>
      <c r="I14" s="70">
        <f>IF('ورود نمرات'!J14=97,('ورود نمرات'!I14*2)/1,IF('ورود نمرات'!J14=98,'ورود نمرات'!$I$2*('ورود نمرات'!I14/3),'ورود نمرات'!$I$2*((('ورود نمرات'!J14*2)+'ورود نمرات'!I14)/3)))</f>
        <v>15</v>
      </c>
      <c r="J14" s="70"/>
      <c r="K14" s="70">
        <f>IF('ورود نمرات'!L14=97,('ورود نمرات'!K14*2)/1,IF('ورود نمرات'!L14=98,'ورود نمرات'!$K$2*('ورود نمرات'!K14/3),'ورود نمرات'!$K$2*((('ورود نمرات'!L14*2)+'ورود نمرات'!K14)/3)))</f>
        <v>24</v>
      </c>
      <c r="L14" s="70"/>
      <c r="M14" s="70">
        <f>IF('ورود نمرات'!N14=97,('ورود نمرات'!M14*2)/1,IF('ورود نمرات'!N14=98,'ورود نمرات'!$M$2*('ورود نمرات'!M14/3),'ورود نمرات'!$M$2*((('ورود نمرات'!N14*2)+'ورود نمرات'!M14)/3)))</f>
        <v>22</v>
      </c>
      <c r="N14" s="70"/>
      <c r="O14" s="70">
        <f>IF('ورود نمرات'!P14=97,('ورود نمرات'!O14*2)/1,IF('ورود نمرات'!P14=98,'ورود نمرات'!$O$2*('ورود نمرات'!O14/3),'ورود نمرات'!$O$2*((('ورود نمرات'!P14*2)+'ورود نمرات'!O14)/3)))</f>
        <v>6.333333333333333</v>
      </c>
      <c r="P14" s="70"/>
      <c r="Q14" s="70">
        <f>IF('ورود نمرات'!R14=97,('ورود نمرات'!Q14*2)/1,IF('ورود نمرات'!R14=98,'ورود نمرات'!$Q$2*('ورود نمرات'!Q14/3),'ورود نمرات'!$Q$2*((('ورود نمرات'!R14*2)+'ورود نمرات'!Q14)/3)))</f>
        <v>5.333333333333333</v>
      </c>
      <c r="R14" s="70"/>
      <c r="S14" s="70">
        <f>IF('ورود نمرات'!T14=97,('ورود نمرات'!S14*2)/1,IF('ورود نمرات'!T14=98,'ورود نمرات'!$S$2*('ورود نمرات'!S14/3),'ورود نمرات'!$S$2*((('ورود نمرات'!T14*2)+'ورود نمرات'!S14)/3)))</f>
        <v>13.333333333333334</v>
      </c>
      <c r="T14" s="70"/>
      <c r="U14" s="70">
        <f>IF('ورود نمرات'!V14=97,('ورود نمرات'!U14*2)/1,IF('ورود نمرات'!V14=98,'ورود نمرات'!$U$2*('ورود نمرات'!U14/3),'ورود نمرات'!$U$2*((('ورود نمرات'!V14*2)+'ورود نمرات'!U14)/3)))</f>
        <v>40</v>
      </c>
      <c r="V14" s="70"/>
      <c r="W14" s="70">
        <f>IF('ورود نمرات'!X14=97,('ورود نمرات'!W14*2)/1,IF('ورود نمرات'!X14=98,'ورود نمرات'!$W$2*('ورود نمرات'!W14/3),'ورود نمرات'!$W$2*((('ورود نمرات'!X14*2)+'ورود نمرات'!W14)/3)))</f>
        <v>24</v>
      </c>
      <c r="X14" s="70"/>
      <c r="Y14" s="70">
        <f>IF('ورود نمرات'!Z14=97,('ورود نمرات'!Y14*2)/1,IF('ورود نمرات'!Z14=98,'ورود نمرات'!$Y$2*('ورود نمرات'!Y14/3),'ورود نمرات'!$Y$2*((('ورود نمرات'!Z14*2)+'ورود نمرات'!Y14)/3)))</f>
        <v>62.666666666666664</v>
      </c>
      <c r="Z14" s="70"/>
      <c r="AA14" s="70">
        <f>IF('ورود نمرات'!AB14=97,('ورود نمرات'!AA14*2)/1,IF('ورود نمرات'!AB14=98,'ورود نمرات'!$AA$2*('ورود نمرات'!AA14/3),'ورود نمرات'!$AA$2*((('ورود نمرات'!AB14*2)+'ورود نمرات'!AA14)/3)))</f>
        <v>20</v>
      </c>
      <c r="AB14" s="70"/>
      <c r="AC14" s="70">
        <f>IF('ورود نمرات'!AD14=97,('ورود نمرات'!AC14*2)/1,IF('ورود نمرات'!AD14=98,'ورود نمرات'!$AC$2*('ورود نمرات'!AC14/3),'ورود نمرات'!$AC$2*((('ورود نمرات'!AD14*2)+'ورود نمرات'!AC14)/3)))</f>
        <v>40</v>
      </c>
      <c r="AD14" s="70"/>
      <c r="AE14" s="70">
        <f>IF('ورود نمرات'!AF14=97,('ورود نمرات'!AE14*2)/1,IF('ورود نمرات'!AF14=98,'ورود نمرات'!$AE$2*('ورود نمرات'!AE14/3),'ورود نمرات'!$AE$2*((('ورود نمرات'!AF14*2)+'ورود نمرات'!AE14)/3)))</f>
        <v>40</v>
      </c>
      <c r="AF14" s="70"/>
      <c r="AG14" s="70">
        <f>IF('ورود نمرات'!AH14=97,('ورود نمرات'!AG14*2)/1,IF('ورود نمرات'!AH14=98,'ورود نمرات'!$AG$2*('ورود نمرات'!AG14/3),'ورود نمرات'!$AG$2*((('ورود نمرات'!AH14*2)+'ورود نمرات'!AG14)/3)))</f>
        <v>60</v>
      </c>
      <c r="AH14" s="70"/>
      <c r="AI14" s="70">
        <f>IF('ورود نمرات'!AJ14=97,('ورود نمرات'!AI14*2)/1,IF('ورود نمرات'!AJ14=98,'ورود نمرات'!$AI$2*('ورود نمرات'!AI14/3),'ورود نمرات'!$AI$2*((('ورود نمرات'!AJ14*2)+'ورود نمرات'!AI14)/3)))</f>
        <v>40</v>
      </c>
      <c r="AJ14" s="70"/>
      <c r="AK14" s="70">
        <f>'ورود نمرات'!AL14*$AK$2</f>
        <v>32</v>
      </c>
      <c r="AL14" s="70"/>
      <c r="AM14" s="70">
        <f>'ورود نمرات'!AN14*$AM$2</f>
        <v>36</v>
      </c>
      <c r="AN14" s="70"/>
      <c r="AO14" s="3">
        <f t="shared" si="2"/>
        <v>549.33333333333337</v>
      </c>
      <c r="AP14" s="4">
        <f t="shared" si="1"/>
        <v>12.484848484848486</v>
      </c>
    </row>
    <row r="15" spans="1:42" ht="17.25">
      <c r="A15" s="2" t="str">
        <f>'ورود نمرات'!A15</f>
        <v xml:space="preserve">دانیال </v>
      </c>
      <c r="B15" s="2" t="str">
        <f>'ورود نمرات'!B15</f>
        <v>ربیعی مهر</v>
      </c>
      <c r="C15" s="70">
        <f>IF('ورود نمرات'!D15=97,('ورود نمرات'!C15*2)/1,IF('ورود نمرات'!D15=98,'ورود نمرات'!$C$2*('ورود نمرات'!C15/3),'ورود نمرات'!$C$2*((('ورود نمرات'!D15*2)+'ورود نمرات'!C15)/3)))</f>
        <v>36</v>
      </c>
      <c r="D15" s="70"/>
      <c r="E15" s="70">
        <f>IF('ورود نمرات'!F15=97,('ورود نمرات'!E15*2)/1,IF('ورود نمرات'!F15=98,'ورود نمرات'!$E$2*('ورود نمرات'!E15/3),'ورود نمرات'!$E$2*((('ورود نمرات'!F15*2)+'ورود نمرات'!E15)/3)))</f>
        <v>27.333333333333332</v>
      </c>
      <c r="F15" s="70"/>
      <c r="G15" s="70">
        <f>IF('ورود نمرات'!H15=97,('ورود نمرات'!G15*2)/1,IF('ورود نمرات'!H15=98,'ورود نمرات'!$G$2*('ورود نمرات'!G15/3),'ورود نمرات'!$G$2*((('ورود نمرات'!H15*2)+'ورود نمرات'!G15)/3)))</f>
        <v>18</v>
      </c>
      <c r="H15" s="70"/>
      <c r="I15" s="70">
        <f>IF('ورود نمرات'!J15=97,('ورود نمرات'!I15*2)/1,IF('ورود نمرات'!J15=98,'ورود نمرات'!$I$2*('ورود نمرات'!I15/3),'ورود نمرات'!$I$2*((('ورود نمرات'!J15*2)+'ورود نمرات'!I15)/3)))</f>
        <v>17.666666666666668</v>
      </c>
      <c r="J15" s="70"/>
      <c r="K15" s="70">
        <f>IF('ورود نمرات'!L15=97,('ورود نمرات'!K15*2)/1,IF('ورود نمرات'!L15=98,'ورود نمرات'!$K$2*('ورود نمرات'!K15/3),'ورود نمرات'!$K$2*((('ورود نمرات'!L15*2)+'ورود نمرات'!K15)/3)))</f>
        <v>39</v>
      </c>
      <c r="L15" s="70"/>
      <c r="M15" s="70">
        <f>IF('ورود نمرات'!N15=97,('ورود نمرات'!M15*2)/1,IF('ورود نمرات'!N15=98,'ورود نمرات'!$M$2*('ورود نمرات'!M15/3),'ورود نمرات'!$M$2*((('ورود نمرات'!N15*2)+'ورود نمرات'!M15)/3)))</f>
        <v>26</v>
      </c>
      <c r="N15" s="70"/>
      <c r="O15" s="70">
        <f>IF('ورود نمرات'!P15=97,('ورود نمرات'!O15*2)/1,IF('ورود نمرات'!P15=98,'ورود نمرات'!$O$2*('ورود نمرات'!O15/3),'ورود نمرات'!$O$2*((('ورود نمرات'!P15*2)+'ورود نمرات'!O15)/3)))</f>
        <v>7</v>
      </c>
      <c r="P15" s="70"/>
      <c r="Q15" s="70">
        <f>IF('ورود نمرات'!R15=97,('ورود نمرات'!Q15*2)/1,IF('ورود نمرات'!R15=98,'ورود نمرات'!$Q$2*('ورود نمرات'!Q15/3),'ورود نمرات'!$Q$2*((('ورود نمرات'!R15*2)+'ورود نمرات'!Q15)/3)))</f>
        <v>6</v>
      </c>
      <c r="R15" s="70"/>
      <c r="S15" s="70">
        <f>IF('ورود نمرات'!T15=97,('ورود نمرات'!S15*2)/1,IF('ورود نمرات'!T15=98,'ورود نمرات'!$S$2*('ورود نمرات'!S15/3),'ورود نمرات'!$S$2*((('ورود نمرات'!T15*2)+'ورود نمرات'!S15)/3)))</f>
        <v>18</v>
      </c>
      <c r="T15" s="70"/>
      <c r="U15" s="70">
        <f>IF('ورود نمرات'!V15=97,('ورود نمرات'!U15*2)/1,IF('ورود نمرات'!V15=98,'ورود نمرات'!$U$2*('ورود نمرات'!U15/3),'ورود نمرات'!$U$2*((('ورود نمرات'!V15*2)+'ورود نمرات'!U15)/3)))</f>
        <v>40</v>
      </c>
      <c r="V15" s="70"/>
      <c r="W15" s="70">
        <f>IF('ورود نمرات'!X15=97,('ورود نمرات'!W15*2)/1,IF('ورود نمرات'!X15=98,'ورود نمرات'!$W$2*('ورود نمرات'!W15/3),'ورود نمرات'!$W$2*((('ورود نمرات'!X15*2)+'ورود نمرات'!W15)/3)))</f>
        <v>24</v>
      </c>
      <c r="X15" s="70"/>
      <c r="Y15" s="70">
        <f>IF('ورود نمرات'!Z15=97,('ورود نمرات'!Y15*2)/1,IF('ورود نمرات'!Z15=98,'ورود نمرات'!$Y$2*('ورود نمرات'!Y15/3),'ورود نمرات'!$Y$2*((('ورود نمرات'!Z15*2)+'ورود نمرات'!Y15)/3)))</f>
        <v>74.666666666666671</v>
      </c>
      <c r="Z15" s="70"/>
      <c r="AA15" s="70">
        <f>IF('ورود نمرات'!AB15=97,('ورود نمرات'!AA15*2)/1,IF('ورود نمرات'!AB15=98,'ورود نمرات'!$AA$2*('ورود نمرات'!AA15/3),'ورود نمرات'!$AA$2*((('ورود نمرات'!AB15*2)+'ورود نمرات'!AA15)/3)))</f>
        <v>30</v>
      </c>
      <c r="AB15" s="70"/>
      <c r="AC15" s="70">
        <f>IF('ورود نمرات'!AD15=97,('ورود نمرات'!AC15*2)/1,IF('ورود نمرات'!AD15=98,'ورود نمرات'!$AC$2*('ورود نمرات'!AC15/3),'ورود نمرات'!$AC$2*((('ورود نمرات'!AD15*2)+'ورود نمرات'!AC15)/3)))</f>
        <v>40</v>
      </c>
      <c r="AD15" s="70"/>
      <c r="AE15" s="70">
        <f>IF('ورود نمرات'!AF15=97,('ورود نمرات'!AE15*2)/1,IF('ورود نمرات'!AF15=98,'ورود نمرات'!$AE$2*('ورود نمرات'!AE15/3),'ورود نمرات'!$AE$2*((('ورود نمرات'!AF15*2)+'ورود نمرات'!AE15)/3)))</f>
        <v>37.333333333333336</v>
      </c>
      <c r="AF15" s="70"/>
      <c r="AG15" s="70">
        <f>IF('ورود نمرات'!AH15=97,('ورود نمرات'!AG15*2)/1,IF('ورود نمرات'!AH15=98,'ورود نمرات'!$AG$2*('ورود نمرات'!AG15/3),'ورود نمرات'!$AG$2*((('ورود نمرات'!AH15*2)+'ورود نمرات'!AG15)/3)))</f>
        <v>60</v>
      </c>
      <c r="AH15" s="70"/>
      <c r="AI15" s="70">
        <f>IF('ورود نمرات'!AJ15=97,('ورود نمرات'!AI15*2)/1,IF('ورود نمرات'!AJ15=98,'ورود نمرات'!$AI$2*('ورود نمرات'!AI15/3),'ورود نمرات'!$AI$2*((('ورود نمرات'!AJ15*2)+'ورود نمرات'!AI15)/3)))</f>
        <v>40</v>
      </c>
      <c r="AJ15" s="70"/>
      <c r="AK15" s="70">
        <f>'ورود نمرات'!AL15*$AK$2</f>
        <v>40</v>
      </c>
      <c r="AL15" s="70"/>
      <c r="AM15" s="70">
        <f>'ورود نمرات'!AN15*$AM$2</f>
        <v>32</v>
      </c>
      <c r="AN15" s="70"/>
      <c r="AO15" s="3">
        <f t="shared" si="2"/>
        <v>613</v>
      </c>
      <c r="AP15" s="4">
        <f t="shared" si="1"/>
        <v>13.931818181818182</v>
      </c>
    </row>
    <row r="16" spans="1:42" ht="17.25">
      <c r="A16" s="2" t="str">
        <f>'ورود نمرات'!A16</f>
        <v xml:space="preserve">محمدنیما </v>
      </c>
      <c r="B16" s="2" t="str">
        <f>'ورود نمرات'!B16</f>
        <v>رحیمی فراهانی</v>
      </c>
      <c r="C16" s="70">
        <f>IF('ورود نمرات'!D16=97,('ورود نمرات'!C16*2)/1,IF('ورود نمرات'!D16=98,'ورود نمرات'!$C$2*('ورود نمرات'!C16/3),'ورود نمرات'!$C$2*((('ورود نمرات'!D16*2)+'ورود نمرات'!C16)/3)))</f>
        <v>40</v>
      </c>
      <c r="D16" s="70"/>
      <c r="E16" s="70">
        <f>IF('ورود نمرات'!F16=97,('ورود نمرات'!E16*2)/1,IF('ورود نمرات'!F16=98,'ورود نمرات'!$E$2*('ورود نمرات'!E16/3),'ورود نمرات'!$E$2*((('ورود نمرات'!F16*2)+'ورود نمرات'!E16)/3)))</f>
        <v>39.333333333333336</v>
      </c>
      <c r="F16" s="70"/>
      <c r="G16" s="70">
        <f>IF('ورود نمرات'!H16=97,('ورود نمرات'!G16*2)/1,IF('ورود نمرات'!H16=98,'ورود نمرات'!$G$2*('ورود نمرات'!G16/3),'ورود نمرات'!$G$2*((('ورود نمرات'!H16*2)+'ورود نمرات'!G16)/3)))</f>
        <v>40</v>
      </c>
      <c r="H16" s="70"/>
      <c r="I16" s="70">
        <f>IF('ورود نمرات'!J16=97,('ورود نمرات'!I16*2)/1,IF('ورود نمرات'!J16=98,'ورود نمرات'!$I$2*('ورود نمرات'!I16/3),'ورود نمرات'!$I$2*((('ورود نمرات'!J16*2)+'ورود نمرات'!I16)/3)))</f>
        <v>20</v>
      </c>
      <c r="J16" s="70"/>
      <c r="K16" s="70">
        <f>IF('ورود نمرات'!L16=97,('ورود نمرات'!K16*2)/1,IF('ورود نمرات'!L16=98,'ورود نمرات'!$K$2*('ورود نمرات'!K16/3),'ورود نمرات'!$K$2*((('ورود نمرات'!L16*2)+'ورود نمرات'!K16)/3)))</f>
        <v>60</v>
      </c>
      <c r="L16" s="70"/>
      <c r="M16" s="70">
        <f>IF('ورود نمرات'!N16=97,('ورود نمرات'!M16*2)/1,IF('ورود نمرات'!N16=98,'ورود نمرات'!$M$2*('ورود نمرات'!M16/3),'ورود نمرات'!$M$2*((('ورود نمرات'!N16*2)+'ورود نمرات'!M16)/3)))</f>
        <v>60</v>
      </c>
      <c r="N16" s="70"/>
      <c r="O16" s="70">
        <f>IF('ورود نمرات'!P16=97,('ورود نمرات'!O16*2)/1,IF('ورود نمرات'!P16=98,'ورود نمرات'!$O$2*('ورود نمرات'!O16/3),'ورود نمرات'!$O$2*((('ورود نمرات'!P16*2)+'ورود نمرات'!O16)/3)))</f>
        <v>20</v>
      </c>
      <c r="P16" s="70"/>
      <c r="Q16" s="70">
        <f>IF('ورود نمرات'!R16=97,('ورود نمرات'!Q16*2)/1,IF('ورود نمرات'!R16=98,'ورود نمرات'!$Q$2*('ورود نمرات'!Q16/3),'ورود نمرات'!$Q$2*((('ورود نمرات'!R16*2)+'ورود نمرات'!Q16)/3)))</f>
        <v>33.333333333333336</v>
      </c>
      <c r="R16" s="70"/>
      <c r="S16" s="70">
        <f>IF('ورود نمرات'!T16=97,('ورود نمرات'!S16*2)/1,IF('ورود نمرات'!T16=98,'ورود نمرات'!$S$2*('ورود نمرات'!S16/3),'ورود نمرات'!$S$2*((('ورود نمرات'!T16*2)+'ورود نمرات'!S16)/3)))</f>
        <v>24</v>
      </c>
      <c r="T16" s="70"/>
      <c r="U16" s="70">
        <f>IF('ورود نمرات'!V16=97,('ورود نمرات'!U16*2)/1,IF('ورود نمرات'!V16=98,'ورود نمرات'!$U$2*('ورود نمرات'!U16/3),'ورود نمرات'!$U$2*((('ورود نمرات'!V16*2)+'ورود نمرات'!U16)/3)))</f>
        <v>40</v>
      </c>
      <c r="V16" s="70"/>
      <c r="W16" s="70">
        <f>IF('ورود نمرات'!X16=97,('ورود نمرات'!W16*2)/1,IF('ورود نمرات'!X16=98,'ورود نمرات'!$W$2*('ورود نمرات'!W16/3),'ورود نمرات'!$W$2*((('ورود نمرات'!X16*2)+'ورود نمرات'!W16)/3)))</f>
        <v>61.333333333333336</v>
      </c>
      <c r="X16" s="70"/>
      <c r="Y16" s="70">
        <f>IF('ورود نمرات'!Z16=97,('ورود نمرات'!Y16*2)/1,IF('ورود نمرات'!Z16=98,'ورود نمرات'!$Y$2*('ورود نمرات'!Y16/3),'ورود نمرات'!$Y$2*((('ورود نمرات'!Z16*2)+'ورود نمرات'!Y16)/3)))</f>
        <v>80</v>
      </c>
      <c r="Z16" s="70"/>
      <c r="AA16" s="70">
        <f>IF('ورود نمرات'!AB16=97,('ورود نمرات'!AA16*2)/1,IF('ورود نمرات'!AB16=98,'ورود نمرات'!$AA$2*('ورود نمرات'!AA16/3),'ورود نمرات'!$AA$2*((('ورود نمرات'!AB16*2)+'ورود نمرات'!AA16)/3)))</f>
        <v>60</v>
      </c>
      <c r="AB16" s="70"/>
      <c r="AC16" s="70">
        <f>IF('ورود نمرات'!AD16=97,('ورود نمرات'!AC16*2)/1,IF('ورود نمرات'!AD16=98,'ورود نمرات'!$AC$2*('ورود نمرات'!AC16/3),'ورود نمرات'!$AC$2*((('ورود نمرات'!AD16*2)+'ورود نمرات'!AC16)/3)))</f>
        <v>40</v>
      </c>
      <c r="AD16" s="70"/>
      <c r="AE16" s="70">
        <f>IF('ورود نمرات'!AF16=97,('ورود نمرات'!AE16*2)/1,IF('ورود نمرات'!AF16=98,'ورود نمرات'!$AE$2*('ورود نمرات'!AE16/3),'ورود نمرات'!$AE$2*((('ورود نمرات'!AF16*2)+'ورود نمرات'!AE16)/3)))</f>
        <v>31.333333333333332</v>
      </c>
      <c r="AF16" s="70"/>
      <c r="AG16" s="70">
        <f>IF('ورود نمرات'!AH16=97,('ورود نمرات'!AG16*2)/1,IF('ورود نمرات'!AH16=98,'ورود نمرات'!$AG$2*('ورود نمرات'!AG16/3),'ورود نمرات'!$AG$2*((('ورود نمرات'!AH16*2)+'ورود نمرات'!AG16)/3)))</f>
        <v>30</v>
      </c>
      <c r="AH16" s="70"/>
      <c r="AI16" s="70">
        <f>IF('ورود نمرات'!AJ16=97,('ورود نمرات'!AI16*2)/1,IF('ورود نمرات'!AJ16=98,'ورود نمرات'!$AI$2*('ورود نمرات'!AI16/3),'ورود نمرات'!$AI$2*((('ورود نمرات'!AJ16*2)+'ورود نمرات'!AI16)/3)))</f>
        <v>40</v>
      </c>
      <c r="AJ16" s="70"/>
      <c r="AK16" s="70">
        <f>'ورود نمرات'!AL16*$AK$2</f>
        <v>32</v>
      </c>
      <c r="AL16" s="70"/>
      <c r="AM16" s="70">
        <f>'ورود نمرات'!AN16*$AM$2</f>
        <v>40</v>
      </c>
      <c r="AN16" s="70"/>
      <c r="AO16" s="3">
        <f t="shared" si="2"/>
        <v>791.33333333333337</v>
      </c>
      <c r="AP16" s="4">
        <f t="shared" si="1"/>
        <v>17.984848484848484</v>
      </c>
    </row>
    <row r="17" spans="1:42" ht="17.25">
      <c r="A17" s="2" t="str">
        <f>'ورود نمرات'!A17</f>
        <v xml:space="preserve">دانیال </v>
      </c>
      <c r="B17" s="2" t="str">
        <f>'ورود نمرات'!B17</f>
        <v>رسولی پرتو</v>
      </c>
      <c r="C17" s="70">
        <f>IF('ورود نمرات'!D17=97,('ورود نمرات'!C17*2)/1,IF('ورود نمرات'!D17=98,'ورود نمرات'!$C$2*('ورود نمرات'!C17/3),'ورود نمرات'!$C$2*((('ورود نمرات'!D17*2)+'ورود نمرات'!C17)/3)))</f>
        <v>23.333333333333332</v>
      </c>
      <c r="D17" s="70"/>
      <c r="E17" s="70">
        <f>IF('ورود نمرات'!F17=97,('ورود نمرات'!E17*2)/1,IF('ورود نمرات'!F17=98,'ورود نمرات'!$E$2*('ورود نمرات'!E17/3),'ورود نمرات'!$E$2*((('ورود نمرات'!F17*2)+'ورود نمرات'!E17)/3)))</f>
        <v>28</v>
      </c>
      <c r="F17" s="70"/>
      <c r="G17" s="70">
        <f>IF('ورود نمرات'!H17=97,('ورود نمرات'!G17*2)/1,IF('ورود نمرات'!H17=98,'ورود نمرات'!$G$2*('ورود نمرات'!G17/3),'ورود نمرات'!$G$2*((('ورود نمرات'!H17*2)+'ورود نمرات'!G17)/3)))</f>
        <v>10</v>
      </c>
      <c r="H17" s="70"/>
      <c r="I17" s="70">
        <f>IF('ورود نمرات'!J17=97,('ورود نمرات'!I17*2)/1,IF('ورود نمرات'!J17=98,'ورود نمرات'!$I$2*('ورود نمرات'!I17/3),'ورود نمرات'!$I$2*((('ورود نمرات'!J17*2)+'ورود نمرات'!I17)/3)))</f>
        <v>20</v>
      </c>
      <c r="J17" s="70"/>
      <c r="K17" s="70">
        <f>IF('ورود نمرات'!L17=97,('ورود نمرات'!K17*2)/1,IF('ورود نمرات'!L17=98,'ورود نمرات'!$K$2*('ورود نمرات'!K17/3),'ورود نمرات'!$K$2*((('ورود نمرات'!L17*2)+'ورود نمرات'!K17)/3)))</f>
        <v>12</v>
      </c>
      <c r="L17" s="70"/>
      <c r="M17" s="70">
        <f>IF('ورود نمرات'!N17=97,('ورود نمرات'!M17*2)/1,IF('ورود نمرات'!N17=98,'ورود نمرات'!$M$2*('ورود نمرات'!M17/3),'ورود نمرات'!$M$2*((('ورود نمرات'!N17*2)+'ورود نمرات'!M17)/3)))</f>
        <v>14</v>
      </c>
      <c r="N17" s="70"/>
      <c r="O17" s="70">
        <f>IF('ورود نمرات'!P17=97,('ورود نمرات'!O17*2)/1,IF('ورود نمرات'!P17=98,'ورود نمرات'!$O$2*('ورود نمرات'!O17/3),'ورود نمرات'!$O$2*((('ورود نمرات'!P17*2)+'ورود نمرات'!O17)/3)))</f>
        <v>16</v>
      </c>
      <c r="P17" s="70"/>
      <c r="Q17" s="70">
        <f>IF('ورود نمرات'!R17=97,('ورود نمرات'!Q17*2)/1,IF('ورود نمرات'!R17=98,'ورود نمرات'!$Q$2*('ورود نمرات'!Q17/3),'ورود نمرات'!$Q$2*((('ورود نمرات'!R17*2)+'ورود نمرات'!Q17)/3)))</f>
        <v>2</v>
      </c>
      <c r="R17" s="70"/>
      <c r="S17" s="70">
        <f>IF('ورود نمرات'!T17=97,('ورود نمرات'!S17*2)/1,IF('ورود نمرات'!T17=98,'ورود نمرات'!$S$2*('ورود نمرات'!S17/3),'ورود نمرات'!$S$2*((('ورود نمرات'!T17*2)+'ورود نمرات'!S17)/3)))</f>
        <v>23.333333333333332</v>
      </c>
      <c r="T17" s="70"/>
      <c r="U17" s="70">
        <f>IF('ورود نمرات'!V17=97,('ورود نمرات'!U17*2)/1,IF('ورود نمرات'!V17=98,'ورود نمرات'!$U$2*('ورود نمرات'!U17/3),'ورود نمرات'!$U$2*((('ورود نمرات'!V17*2)+'ورود نمرات'!U17)/3)))</f>
        <v>40</v>
      </c>
      <c r="V17" s="70"/>
      <c r="W17" s="70">
        <f>IF('ورود نمرات'!X17=97,('ورود نمرات'!W17*2)/1,IF('ورود نمرات'!X17=98,'ورود نمرات'!$W$2*('ورود نمرات'!W17/3),'ورود نمرات'!$W$2*((('ورود نمرات'!X17*2)+'ورود نمرات'!W17)/3)))</f>
        <v>32</v>
      </c>
      <c r="X17" s="70"/>
      <c r="Y17" s="70">
        <f>IF('ورود نمرات'!Z17=97,('ورود نمرات'!Y17*2)/1,IF('ورود نمرات'!Z17=98,'ورود نمرات'!$Y$2*('ورود نمرات'!Y17/3),'ورود نمرات'!$Y$2*((('ورود نمرات'!Z17*2)+'ورود نمرات'!Y17)/3)))</f>
        <v>20</v>
      </c>
      <c r="Z17" s="70"/>
      <c r="AA17" s="70">
        <f>IF('ورود نمرات'!AB17=97,('ورود نمرات'!AA17*2)/1,IF('ورود نمرات'!AB17=98,'ورود نمرات'!$AA$2*('ورود نمرات'!AA17/3),'ورود نمرات'!$AA$2*((('ورود نمرات'!AB17*2)+'ورود نمرات'!AA17)/3)))</f>
        <v>37</v>
      </c>
      <c r="AB17" s="70"/>
      <c r="AC17" s="70">
        <f>IF('ورود نمرات'!AD17=97,('ورود نمرات'!AC17*2)/1,IF('ورود نمرات'!AD17=98,'ورود نمرات'!$AC$2*('ورود نمرات'!AC17/3),'ورود نمرات'!$AC$2*((('ورود نمرات'!AD17*2)+'ورود نمرات'!AC17)/3)))</f>
        <v>40</v>
      </c>
      <c r="AD17" s="70"/>
      <c r="AE17" s="70">
        <f>IF('ورود نمرات'!AF17=97,('ورود نمرات'!AE17*2)/1,IF('ورود نمرات'!AF17=98,'ورود نمرات'!$AE$2*('ورود نمرات'!AE17/3),'ورود نمرات'!$AE$2*((('ورود نمرات'!AF17*2)+'ورود نمرات'!AE17)/3)))</f>
        <v>40</v>
      </c>
      <c r="AF17" s="70"/>
      <c r="AG17" s="70">
        <f>IF('ورود نمرات'!AH17=97,('ورود نمرات'!AG17*2)/1,IF('ورود نمرات'!AH17=98,'ورود نمرات'!$AG$2*('ورود نمرات'!AG17/3),'ورود نمرات'!$AG$2*((('ورود نمرات'!AH17*2)+'ورود نمرات'!AG17)/3)))</f>
        <v>60</v>
      </c>
      <c r="AH17" s="70"/>
      <c r="AI17" s="70">
        <f>IF('ورود نمرات'!AJ17=97,('ورود نمرات'!AI17*2)/1,IF('ورود نمرات'!AJ17=98,'ورود نمرات'!$AI$2*('ورود نمرات'!AI17/3),'ورود نمرات'!$AI$2*((('ورود نمرات'!AJ17*2)+'ورود نمرات'!AI17)/3)))</f>
        <v>40</v>
      </c>
      <c r="AJ17" s="70"/>
      <c r="AK17" s="70">
        <f>'ورود نمرات'!AL17*$AK$2</f>
        <v>36</v>
      </c>
      <c r="AL17" s="70"/>
      <c r="AM17" s="70">
        <f>'ورود نمرات'!AN17*$AM$2</f>
        <v>40</v>
      </c>
      <c r="AN17" s="70"/>
      <c r="AO17" s="3">
        <f t="shared" si="2"/>
        <v>533.66666666666663</v>
      </c>
      <c r="AP17" s="4">
        <f t="shared" si="1"/>
        <v>12.128787878787877</v>
      </c>
    </row>
    <row r="18" spans="1:42" ht="17.25">
      <c r="A18" s="2" t="str">
        <f>'ورود نمرات'!A18</f>
        <v xml:space="preserve">محمدمهدی  </v>
      </c>
      <c r="B18" s="2" t="str">
        <f>'ورود نمرات'!B18</f>
        <v>رضائی</v>
      </c>
      <c r="C18" s="70">
        <f>IF('ورود نمرات'!D18=97,('ورود نمرات'!C18*2)/1,IF('ورود نمرات'!D18=98,'ورود نمرات'!$C$2*('ورود نمرات'!C18/3),'ورود نمرات'!$C$2*((('ورود نمرات'!D18*2)+'ورود نمرات'!C18)/3)))</f>
        <v>35.333333333333336</v>
      </c>
      <c r="D18" s="70"/>
      <c r="E18" s="70">
        <f>IF('ورود نمرات'!F18=97,('ورود نمرات'!E18*2)/1,IF('ورود نمرات'!F18=98,'ورود نمرات'!$E$2*('ورود نمرات'!E18/3),'ورود نمرات'!$E$2*((('ورود نمرات'!F18*2)+'ورود نمرات'!E18)/3)))</f>
        <v>22</v>
      </c>
      <c r="F18" s="70"/>
      <c r="G18" s="70">
        <f>IF('ورود نمرات'!H18=97,('ورود نمرات'!G18*2)/1,IF('ورود نمرات'!H18=98,'ورود نمرات'!$G$2*('ورود نمرات'!G18/3),'ورود نمرات'!$G$2*((('ورود نمرات'!H18*2)+'ورود نمرات'!G18)/3)))</f>
        <v>29.333333333333332</v>
      </c>
      <c r="H18" s="70"/>
      <c r="I18" s="70">
        <f>IF('ورود نمرات'!J18=97,('ورود نمرات'!I18*2)/1,IF('ورود نمرات'!J18=98,'ورود نمرات'!$I$2*('ورود نمرات'!I18/3),'ورود نمرات'!$I$2*((('ورود نمرات'!J18*2)+'ورود نمرات'!I18)/3)))</f>
        <v>16.666666666666668</v>
      </c>
      <c r="J18" s="70"/>
      <c r="K18" s="70">
        <f>IF('ورود نمرات'!L18=97,('ورود نمرات'!K18*2)/1,IF('ورود نمرات'!L18=98,'ورود نمرات'!$K$2*('ورود نمرات'!K18/3),'ورود نمرات'!$K$2*((('ورود نمرات'!L18*2)+'ورود نمرات'!K18)/3)))</f>
        <v>45</v>
      </c>
      <c r="L18" s="70"/>
      <c r="M18" s="70">
        <f>IF('ورود نمرات'!N18=97,('ورود نمرات'!M18*2)/1,IF('ورود نمرات'!N18=98,'ورود نمرات'!$M$2*('ورود نمرات'!M18/3),'ورود نمرات'!$M$2*((('ورود نمرات'!N18*2)+'ورود نمرات'!M18)/3)))</f>
        <v>24</v>
      </c>
      <c r="N18" s="70"/>
      <c r="O18" s="70">
        <f>IF('ورود نمرات'!P18=97,('ورود نمرات'!O18*2)/1,IF('ورود نمرات'!P18=98,'ورود نمرات'!$O$2*('ورود نمرات'!O18/3),'ورود نمرات'!$O$2*((('ورود نمرات'!P18*2)+'ورود نمرات'!O18)/3)))</f>
        <v>5.666666666666667</v>
      </c>
      <c r="P18" s="70"/>
      <c r="Q18" s="70">
        <f>IF('ورود نمرات'!R18=97,('ورود نمرات'!Q18*2)/1,IF('ورود نمرات'!R18=98,'ورود نمرات'!$Q$2*('ورود نمرات'!Q18/3),'ورود نمرات'!$Q$2*((('ورود نمرات'!R18*2)+'ورود نمرات'!Q18)/3)))</f>
        <v>6.666666666666667</v>
      </c>
      <c r="R18" s="70"/>
      <c r="S18" s="70">
        <f>IF('ورود نمرات'!T18=97,('ورود نمرات'!S18*2)/1,IF('ورود نمرات'!T18=98,'ورود نمرات'!$S$2*('ورود نمرات'!S18/3),'ورود نمرات'!$S$2*((('ورود نمرات'!T18*2)+'ورود نمرات'!S18)/3)))</f>
        <v>14.666666666666666</v>
      </c>
      <c r="T18" s="70"/>
      <c r="U18" s="70">
        <f>IF('ورود نمرات'!V18=97,('ورود نمرات'!U18*2)/1,IF('ورود نمرات'!V18=98,'ورود نمرات'!$U$2*('ورود نمرات'!U18/3),'ورود نمرات'!$U$2*((('ورود نمرات'!V18*2)+'ورود نمرات'!U18)/3)))</f>
        <v>40</v>
      </c>
      <c r="V18" s="70"/>
      <c r="W18" s="70">
        <f>IF('ورود نمرات'!X18=97,('ورود نمرات'!W18*2)/1,IF('ورود نمرات'!X18=98,'ورود نمرات'!$W$2*('ورود نمرات'!W18/3),'ورود نمرات'!$W$2*((('ورود نمرات'!X18*2)+'ورود نمرات'!W18)/3)))</f>
        <v>24</v>
      </c>
      <c r="X18" s="70"/>
      <c r="Y18" s="70">
        <f>IF('ورود نمرات'!Z18=97,('ورود نمرات'!Y18*2)/1,IF('ورود نمرات'!Z18=98,'ورود نمرات'!$Y$2*('ورود نمرات'!Y18/3),'ورود نمرات'!$Y$2*((('ورود نمرات'!Z18*2)+'ورود نمرات'!Y18)/3)))</f>
        <v>69.333333333333329</v>
      </c>
      <c r="Z18" s="70"/>
      <c r="AA18" s="70">
        <f>IF('ورود نمرات'!AB18=97,('ورود نمرات'!AA18*2)/1,IF('ورود نمرات'!AB18=98,'ورود نمرات'!$AA$2*('ورود نمرات'!AA18/3),'ورود نمرات'!$AA$2*((('ورود نمرات'!AB18*2)+'ورود نمرات'!AA18)/3)))</f>
        <v>60</v>
      </c>
      <c r="AB18" s="70"/>
      <c r="AC18" s="70">
        <f>IF('ورود نمرات'!AD18=97,('ورود نمرات'!AC18*2)/1,IF('ورود نمرات'!AD18=98,'ورود نمرات'!$AC$2*('ورود نمرات'!AC18/3),'ورود نمرات'!$AC$2*((('ورود نمرات'!AD18*2)+'ورود نمرات'!AC18)/3)))</f>
        <v>40</v>
      </c>
      <c r="AD18" s="70"/>
      <c r="AE18" s="70">
        <f>IF('ورود نمرات'!AF18=97,('ورود نمرات'!AE18*2)/1,IF('ورود نمرات'!AF18=98,'ورود نمرات'!$AE$2*('ورود نمرات'!AE18/3),'ورود نمرات'!$AE$2*((('ورود نمرات'!AF18*2)+'ورود نمرات'!AE18)/3)))</f>
        <v>40</v>
      </c>
      <c r="AF18" s="70"/>
      <c r="AG18" s="70">
        <f>IF('ورود نمرات'!AH18=97,('ورود نمرات'!AG18*2)/1,IF('ورود نمرات'!AH18=98,'ورود نمرات'!$AG$2*('ورود نمرات'!AG18/3),'ورود نمرات'!$AG$2*((('ورود نمرات'!AH18*2)+'ورود نمرات'!AG18)/3)))</f>
        <v>30</v>
      </c>
      <c r="AH18" s="70"/>
      <c r="AI18" s="70">
        <f>IF('ورود نمرات'!AJ18=97,('ورود نمرات'!AI18*2)/1,IF('ورود نمرات'!AJ18=98,'ورود نمرات'!$AI$2*('ورود نمرات'!AI18/3),'ورود نمرات'!$AI$2*((('ورود نمرات'!AJ18*2)+'ورود نمرات'!AI18)/3)))</f>
        <v>40</v>
      </c>
      <c r="AJ18" s="70"/>
      <c r="AK18" s="70">
        <f>'ورود نمرات'!AL18*$AK$2</f>
        <v>40</v>
      </c>
      <c r="AL18" s="70"/>
      <c r="AM18" s="70">
        <f>'ورود نمرات'!AN18*$AM$2</f>
        <v>40</v>
      </c>
      <c r="AN18" s="70"/>
      <c r="AO18" s="3">
        <f t="shared" si="2"/>
        <v>622.66666666666663</v>
      </c>
      <c r="AP18" s="4">
        <f t="shared" si="1"/>
        <v>14.15151515151515</v>
      </c>
    </row>
    <row r="19" spans="1:42" ht="17.25">
      <c r="A19" s="2" t="str">
        <f>'ورود نمرات'!A19</f>
        <v xml:space="preserve">امیرحسین </v>
      </c>
      <c r="B19" s="2" t="str">
        <f>'ورود نمرات'!B19</f>
        <v>شمعی</v>
      </c>
      <c r="C19" s="70">
        <f>IF('ورود نمرات'!D19=97,('ورود نمرات'!C19*2)/1,IF('ورود نمرات'!D19=98,'ورود نمرات'!$C$2*('ورود نمرات'!C19/3),'ورود نمرات'!$C$2*((('ورود نمرات'!D19*2)+'ورود نمرات'!C19)/3)))</f>
        <v>38.666666666666664</v>
      </c>
      <c r="D19" s="70"/>
      <c r="E19" s="70">
        <f>IF('ورود نمرات'!F19=97,('ورود نمرات'!E19*2)/1,IF('ورود نمرات'!F19=98,'ورود نمرات'!$E$2*('ورود نمرات'!E19/3),'ورود نمرات'!$E$2*((('ورود نمرات'!F19*2)+'ورود نمرات'!E19)/3)))</f>
        <v>33.333333333333336</v>
      </c>
      <c r="F19" s="70"/>
      <c r="G19" s="70">
        <f>IF('ورود نمرات'!H19=97,('ورود نمرات'!G19*2)/1,IF('ورود نمرات'!H19=98,'ورود نمرات'!$G$2*('ورود نمرات'!G19/3),'ورود نمرات'!$G$2*((('ورود نمرات'!H19*2)+'ورود نمرات'!G19)/3)))</f>
        <v>33.333333333333336</v>
      </c>
      <c r="H19" s="70"/>
      <c r="I19" s="70">
        <f>IF('ورود نمرات'!J19=97,('ورود نمرات'!I19*2)/1,IF('ورود نمرات'!J19=98,'ورود نمرات'!$I$2*('ورود نمرات'!I19/3),'ورود نمرات'!$I$2*((('ورود نمرات'!J19*2)+'ورود نمرات'!I19)/3)))</f>
        <v>19.333333333333332</v>
      </c>
      <c r="J19" s="70"/>
      <c r="K19" s="70">
        <f>IF('ورود نمرات'!L19=97,('ورود نمرات'!K19*2)/1,IF('ورود نمرات'!L19=98,'ورود نمرات'!$K$2*('ورود نمرات'!K19/3),'ورود نمرات'!$K$2*((('ورود نمرات'!L19*2)+'ورود نمرات'!K19)/3)))</f>
        <v>57</v>
      </c>
      <c r="L19" s="70"/>
      <c r="M19" s="70">
        <f>IF('ورود نمرات'!N19=97,('ورود نمرات'!M19*2)/1,IF('ورود نمرات'!N19=98,'ورود نمرات'!$M$2*('ورود نمرات'!M19/3),'ورود نمرات'!$M$2*((('ورود نمرات'!N19*2)+'ورود نمرات'!M19)/3)))</f>
        <v>58</v>
      </c>
      <c r="N19" s="70"/>
      <c r="O19" s="70">
        <f>IF('ورود نمرات'!P19=97,('ورود نمرات'!O19*2)/1,IF('ورود نمرات'!P19=98,'ورود نمرات'!$O$2*('ورود نمرات'!O19/3),'ورود نمرات'!$O$2*((('ورود نمرات'!P19*2)+'ورود نمرات'!O19)/3)))</f>
        <v>12.666666666666666</v>
      </c>
      <c r="P19" s="70"/>
      <c r="Q19" s="70">
        <f>IF('ورود نمرات'!R19=97,('ورود نمرات'!Q19*2)/1,IF('ورود نمرات'!R19=98,'ورود نمرات'!$Q$2*('ورود نمرات'!Q19/3),'ورود نمرات'!$Q$2*((('ورود نمرات'!R19*2)+'ورود نمرات'!Q19)/3)))</f>
        <v>25.333333333333332</v>
      </c>
      <c r="R19" s="70"/>
      <c r="S19" s="70">
        <f>IF('ورود نمرات'!T19=97,('ورود نمرات'!S19*2)/1,IF('ورود نمرات'!T19=98,'ورود نمرات'!$S$2*('ورود نمرات'!S19/3),'ورود نمرات'!$S$2*((('ورود نمرات'!T19*2)+'ورود نمرات'!S19)/3)))</f>
        <v>22.666666666666668</v>
      </c>
      <c r="T19" s="70"/>
      <c r="U19" s="70">
        <f>IF('ورود نمرات'!V19=97,('ورود نمرات'!U19*2)/1,IF('ورود نمرات'!V19=98,'ورود نمرات'!$U$2*('ورود نمرات'!U19/3),'ورود نمرات'!$U$2*((('ورود نمرات'!V19*2)+'ورود نمرات'!U19)/3)))</f>
        <v>40</v>
      </c>
      <c r="V19" s="70"/>
      <c r="W19" s="70">
        <f>IF('ورود نمرات'!X19=97,('ورود نمرات'!W19*2)/1,IF('ورود نمرات'!X19=98,'ورود نمرات'!$W$2*('ورود نمرات'!W19/3),'ورود نمرات'!$W$2*((('ورود نمرات'!X19*2)+'ورود نمرات'!W19)/3)))</f>
        <v>48</v>
      </c>
      <c r="X19" s="70"/>
      <c r="Y19" s="70">
        <f>IF('ورود نمرات'!Z19=97,('ورود نمرات'!Y19*2)/1,IF('ورود نمرات'!Z19=98,'ورود نمرات'!$Y$2*('ورود نمرات'!Y19/3),'ورود نمرات'!$Y$2*((('ورود نمرات'!Z19*2)+'ورود نمرات'!Y19)/3)))</f>
        <v>80</v>
      </c>
      <c r="Z19" s="70"/>
      <c r="AA19" s="70">
        <f>IF('ورود نمرات'!AB19=97,('ورود نمرات'!AA19*2)/1,IF('ورود نمرات'!AB19=98,'ورود نمرات'!$AA$2*('ورود نمرات'!AA19/3),'ورود نمرات'!$AA$2*((('ورود نمرات'!AB19*2)+'ورود نمرات'!AA19)/3)))</f>
        <v>54</v>
      </c>
      <c r="AB19" s="70"/>
      <c r="AC19" s="70">
        <f>IF('ورود نمرات'!AD19=97,('ورود نمرات'!AC19*2)/1,IF('ورود نمرات'!AD19=98,'ورود نمرات'!$AC$2*('ورود نمرات'!AC19/3),'ورود نمرات'!$AC$2*((('ورود نمرات'!AD19*2)+'ورود نمرات'!AC19)/3)))</f>
        <v>40</v>
      </c>
      <c r="AD19" s="70"/>
      <c r="AE19" s="70">
        <f>IF('ورود نمرات'!AF19=97,('ورود نمرات'!AE19*2)/1,IF('ورود نمرات'!AF19=98,'ورود نمرات'!$AE$2*('ورود نمرات'!AE19/3),'ورود نمرات'!$AE$2*((('ورود نمرات'!AF19*2)+'ورود نمرات'!AE19)/3)))</f>
        <v>40</v>
      </c>
      <c r="AF19" s="70"/>
      <c r="AG19" s="70">
        <f>IF('ورود نمرات'!AH19=97,('ورود نمرات'!AG19*2)/1,IF('ورود نمرات'!AH19=98,'ورود نمرات'!$AG$2*('ورود نمرات'!AG19/3),'ورود نمرات'!$AG$2*((('ورود نمرات'!AH19*2)+'ورود نمرات'!AG19)/3)))</f>
        <v>60</v>
      </c>
      <c r="AH19" s="70"/>
      <c r="AI19" s="70">
        <f>IF('ورود نمرات'!AJ19=97,('ورود نمرات'!AI19*2)/1,IF('ورود نمرات'!AJ19=98,'ورود نمرات'!$AI$2*('ورود نمرات'!AI19/3),'ورود نمرات'!$AI$2*((('ورود نمرات'!AJ19*2)+'ورود نمرات'!AI19)/3)))</f>
        <v>37.333333333333336</v>
      </c>
      <c r="AJ19" s="70"/>
      <c r="AK19" s="70">
        <f>'ورود نمرات'!AL19*$AK$2</f>
        <v>40</v>
      </c>
      <c r="AL19" s="70"/>
      <c r="AM19" s="70">
        <f>'ورود نمرات'!AN19*$AM$2</f>
        <v>40</v>
      </c>
      <c r="AN19" s="70"/>
      <c r="AO19" s="3">
        <f t="shared" si="2"/>
        <v>779.66666666666674</v>
      </c>
      <c r="AP19" s="4">
        <f t="shared" si="1"/>
        <v>17.719696969696972</v>
      </c>
    </row>
    <row r="20" spans="1:42" ht="17.25">
      <c r="A20" s="2" t="str">
        <f>'ورود نمرات'!A20</f>
        <v xml:space="preserve">علیرضا </v>
      </c>
      <c r="B20" s="2" t="str">
        <f>'ورود نمرات'!B20</f>
        <v>صالحی</v>
      </c>
      <c r="C20" s="70">
        <f>IF('ورود نمرات'!D20=97,('ورود نمرات'!C20*2)/1,IF('ورود نمرات'!D20=98,'ورود نمرات'!$C$2*('ورود نمرات'!C20/3),'ورود نمرات'!$C$2*((('ورود نمرات'!D20*2)+'ورود نمرات'!C20)/3)))</f>
        <v>24</v>
      </c>
      <c r="D20" s="70"/>
      <c r="E20" s="70">
        <f>IF('ورود نمرات'!F20=97,('ورود نمرات'!E20*2)/1,IF('ورود نمرات'!F20=98,'ورود نمرات'!$E$2*('ورود نمرات'!E20/3),'ورود نمرات'!$E$2*((('ورود نمرات'!F20*2)+'ورود نمرات'!E20)/3)))</f>
        <v>20.666666666666668</v>
      </c>
      <c r="F20" s="70"/>
      <c r="G20" s="70">
        <f>IF('ورود نمرات'!H20=97,('ورود نمرات'!G20*2)/1,IF('ورود نمرات'!H20=98,'ورود نمرات'!$G$2*('ورود نمرات'!G20/3),'ورود نمرات'!$G$2*((('ورود نمرات'!H20*2)+'ورود نمرات'!G20)/3)))</f>
        <v>20</v>
      </c>
      <c r="H20" s="70"/>
      <c r="I20" s="70">
        <f>IF('ورود نمرات'!J20=97,('ورود نمرات'!I20*2)/1,IF('ورود نمرات'!J20=98,'ورود نمرات'!$I$2*('ورود نمرات'!I20/3),'ورود نمرات'!$I$2*((('ورود نمرات'!J20*2)+'ورود نمرات'!I20)/3)))</f>
        <v>12</v>
      </c>
      <c r="J20" s="70"/>
      <c r="K20" s="70">
        <f>IF('ورود نمرات'!L20=97,('ورود نمرات'!K20*2)/1,IF('ورود نمرات'!L20=98,'ورود نمرات'!$K$2*('ورود نمرات'!K20/3),'ورود نمرات'!$K$2*((('ورود نمرات'!L20*2)+'ورود نمرات'!K20)/3)))</f>
        <v>33</v>
      </c>
      <c r="L20" s="70"/>
      <c r="M20" s="70">
        <f>IF('ورود نمرات'!N20=97,('ورود نمرات'!M20*2)/1,IF('ورود نمرات'!N20=98,'ورود نمرات'!$M$2*('ورود نمرات'!M20/3),'ورود نمرات'!$M$2*((('ورود نمرات'!N20*2)+'ورود نمرات'!M20)/3)))</f>
        <v>24</v>
      </c>
      <c r="N20" s="70"/>
      <c r="O20" s="70">
        <f>IF('ورود نمرات'!P20=97,('ورود نمرات'!O20*2)/1,IF('ورود نمرات'!P20=98,'ورود نمرات'!$O$2*('ورود نمرات'!O20/3),'ورود نمرات'!$O$2*((('ورود نمرات'!P20*2)+'ورود نمرات'!O20)/3)))</f>
        <v>6.333333333333333</v>
      </c>
      <c r="P20" s="70"/>
      <c r="Q20" s="70">
        <f>IF('ورود نمرات'!R20=97,('ورود نمرات'!Q20*2)/1,IF('ورود نمرات'!R20=98,'ورود نمرات'!$Q$2*('ورود نمرات'!Q20/3),'ورود نمرات'!$Q$2*((('ورود نمرات'!R20*2)+'ورود نمرات'!Q20)/3)))</f>
        <v>7.333333333333333</v>
      </c>
      <c r="R20" s="70"/>
      <c r="S20" s="70">
        <f>IF('ورود نمرات'!T20=97,('ورود نمرات'!S20*2)/1,IF('ورود نمرات'!T20=98,'ورود نمرات'!$S$2*('ورود نمرات'!S20/3),'ورود نمرات'!$S$2*((('ورود نمرات'!T20*2)+'ورود نمرات'!S20)/3)))</f>
        <v>13.333333333333334</v>
      </c>
      <c r="T20" s="70"/>
      <c r="U20" s="70">
        <f>IF('ورود نمرات'!V20=97,('ورود نمرات'!U20*2)/1,IF('ورود نمرات'!V20=98,'ورود نمرات'!$U$2*('ورود نمرات'!U20/3),'ورود نمرات'!$U$2*((('ورود نمرات'!V20*2)+'ورود نمرات'!U20)/3)))</f>
        <v>40</v>
      </c>
      <c r="V20" s="70"/>
      <c r="W20" s="70">
        <f>IF('ورود نمرات'!X20=97,('ورود نمرات'!W20*2)/1,IF('ورود نمرات'!X20=98,'ورود نمرات'!$W$2*('ورود نمرات'!W20/3),'ورود نمرات'!$W$2*((('ورود نمرات'!X20*2)+'ورود نمرات'!W20)/3)))</f>
        <v>32</v>
      </c>
      <c r="X20" s="70"/>
      <c r="Y20" s="70">
        <f>IF('ورود نمرات'!Z20=97,('ورود نمرات'!Y20*2)/1,IF('ورود نمرات'!Z20=98,'ورود نمرات'!$Y$2*('ورود نمرات'!Y20/3),'ورود نمرات'!$Y$2*((('ورود نمرات'!Z20*2)+'ورود نمرات'!Y20)/3)))</f>
        <v>56</v>
      </c>
      <c r="Z20" s="70"/>
      <c r="AA20" s="70">
        <f>IF('ورود نمرات'!AB20=97,('ورود نمرات'!AA20*2)/1,IF('ورود نمرات'!AB20=98,'ورود نمرات'!$AA$2*('ورود نمرات'!AA20/3),'ورود نمرات'!$AA$2*((('ورود نمرات'!AB20*2)+'ورود نمرات'!AA20)/3)))</f>
        <v>30</v>
      </c>
      <c r="AB20" s="70"/>
      <c r="AC20" s="70">
        <f>IF('ورود نمرات'!AD20=97,('ورود نمرات'!AC20*2)/1,IF('ورود نمرات'!AD20=98,'ورود نمرات'!$AC$2*('ورود نمرات'!AC20/3),'ورود نمرات'!$AC$2*((('ورود نمرات'!AD20*2)+'ورود نمرات'!AC20)/3)))</f>
        <v>40</v>
      </c>
      <c r="AD20" s="70"/>
      <c r="AE20" s="70">
        <f>IF('ورود نمرات'!AF20=97,('ورود نمرات'!AE20*2)/1,IF('ورود نمرات'!AF20=98,'ورود نمرات'!$AE$2*('ورود نمرات'!AE20/3),'ورود نمرات'!$AE$2*((('ورود نمرات'!AF20*2)+'ورود نمرات'!AE20)/3)))</f>
        <v>40</v>
      </c>
      <c r="AF20" s="70"/>
      <c r="AG20" s="70">
        <f>IF('ورود نمرات'!AH20=97,('ورود نمرات'!AG20*2)/1,IF('ورود نمرات'!AH20=98,'ورود نمرات'!$AG$2*('ورود نمرات'!AG20/3),'ورود نمرات'!$AG$2*((('ورود نمرات'!AH20*2)+'ورود نمرات'!AG20)/3)))</f>
        <v>60</v>
      </c>
      <c r="AH20" s="70"/>
      <c r="AI20" s="70">
        <f>IF('ورود نمرات'!AJ20=97,('ورود نمرات'!AI20*2)/1,IF('ورود نمرات'!AJ20=98,'ورود نمرات'!$AI$2*('ورود نمرات'!AI20/3),'ورود نمرات'!$AI$2*((('ورود نمرات'!AJ20*2)+'ورود نمرات'!AI20)/3)))</f>
        <v>31.333333333333332</v>
      </c>
      <c r="AJ20" s="70"/>
      <c r="AK20" s="70">
        <f>'ورود نمرات'!AL20*$AK$2</f>
        <v>26</v>
      </c>
      <c r="AL20" s="70"/>
      <c r="AM20" s="70">
        <f>'ورود نمرات'!AN20*$AM$2</f>
        <v>36</v>
      </c>
      <c r="AN20" s="70"/>
      <c r="AO20" s="3">
        <f t="shared" si="2"/>
        <v>552</v>
      </c>
      <c r="AP20" s="4">
        <f t="shared" si="1"/>
        <v>12.545454545454545</v>
      </c>
    </row>
    <row r="21" spans="1:42" ht="17.25">
      <c r="A21" s="2" t="str">
        <f>'ورود نمرات'!A21</f>
        <v xml:space="preserve">نیما </v>
      </c>
      <c r="B21" s="2" t="str">
        <f>'ورود نمرات'!B21</f>
        <v>صبورا</v>
      </c>
      <c r="C21" s="70">
        <f>IF('ورود نمرات'!D21=97,('ورود نمرات'!C21*2)/1,IF('ورود نمرات'!D21=98,'ورود نمرات'!$C$2*('ورود نمرات'!C21/3),'ورود نمرات'!$C$2*((('ورود نمرات'!D21*2)+'ورود نمرات'!C21)/3)))</f>
        <v>36</v>
      </c>
      <c r="D21" s="70"/>
      <c r="E21" s="70">
        <f>IF('ورود نمرات'!F21=97,('ورود نمرات'!E21*2)/1,IF('ورود نمرات'!F21=98,'ورود نمرات'!$E$2*('ورود نمرات'!E21/3),'ورود نمرات'!$E$2*((('ورود نمرات'!F21*2)+'ورود نمرات'!E21)/3)))</f>
        <v>32.666666666666664</v>
      </c>
      <c r="F21" s="70"/>
      <c r="G21" s="70">
        <f>IF('ورود نمرات'!H21=97,('ورود نمرات'!G21*2)/1,IF('ورود نمرات'!H21=98,'ورود نمرات'!$G$2*('ورود نمرات'!G21/3),'ورود نمرات'!$G$2*((('ورود نمرات'!H21*2)+'ورود نمرات'!G21)/3)))</f>
        <v>35.333333333333336</v>
      </c>
      <c r="H21" s="70"/>
      <c r="I21" s="70">
        <f>IF('ورود نمرات'!J21=97,('ورود نمرات'!I21*2)/1,IF('ورود نمرات'!J21=98,'ورود نمرات'!$I$2*('ورود نمرات'!I21/3),'ورود نمرات'!$I$2*((('ورود نمرات'!J21*2)+'ورود نمرات'!I21)/3)))</f>
        <v>19.333333333333332</v>
      </c>
      <c r="J21" s="70"/>
      <c r="K21" s="70">
        <f>IF('ورود نمرات'!L21=97,('ورود نمرات'!K21*2)/1,IF('ورود نمرات'!L21=98,'ورود نمرات'!$K$2*('ورود نمرات'!K21/3),'ورود نمرات'!$K$2*((('ورود نمرات'!L21*2)+'ورود نمرات'!K21)/3)))</f>
        <v>54</v>
      </c>
      <c r="L21" s="70"/>
      <c r="M21" s="70">
        <f>IF('ورود نمرات'!N21=97,('ورود نمرات'!M21*2)/1,IF('ورود نمرات'!N21=98,'ورود نمرات'!$M$2*('ورود نمرات'!M21/3),'ورود نمرات'!$M$2*((('ورود نمرات'!N21*2)+'ورود نمرات'!M21)/3)))</f>
        <v>48</v>
      </c>
      <c r="N21" s="70"/>
      <c r="O21" s="70">
        <f>IF('ورود نمرات'!P21=97,('ورود نمرات'!O21*2)/1,IF('ورود نمرات'!P21=98,'ورود نمرات'!$O$2*('ورود نمرات'!O21/3),'ورود نمرات'!$O$2*((('ورود نمرات'!P21*2)+'ورود نمرات'!O21)/3)))</f>
        <v>12</v>
      </c>
      <c r="P21" s="70"/>
      <c r="Q21" s="70">
        <f>IF('ورود نمرات'!R21=97,('ورود نمرات'!Q21*2)/1,IF('ورود نمرات'!R21=98,'ورود نمرات'!$Q$2*('ورود نمرات'!Q21/3),'ورود نمرات'!$Q$2*((('ورود نمرات'!R21*2)+'ورود نمرات'!Q21)/3)))</f>
        <v>16.666666666666668</v>
      </c>
      <c r="R21" s="70"/>
      <c r="S21" s="70">
        <f>IF('ورود نمرات'!T21=97,('ورود نمرات'!S21*2)/1,IF('ورود نمرات'!T21=98,'ورود نمرات'!$S$2*('ورود نمرات'!S21/3),'ورود نمرات'!$S$2*((('ورود نمرات'!T21*2)+'ورود نمرات'!S21)/3)))</f>
        <v>24</v>
      </c>
      <c r="T21" s="70"/>
      <c r="U21" s="70">
        <f>IF('ورود نمرات'!V21=97,('ورود نمرات'!U21*2)/1,IF('ورود نمرات'!V21=98,'ورود نمرات'!$U$2*('ورود نمرات'!U21/3),'ورود نمرات'!$U$2*((('ورود نمرات'!V21*2)+'ورود نمرات'!U21)/3)))</f>
        <v>40</v>
      </c>
      <c r="V21" s="70"/>
      <c r="W21" s="70">
        <f>IF('ورود نمرات'!X21=97,('ورود نمرات'!W21*2)/1,IF('ورود نمرات'!X21=98,'ورود نمرات'!$W$2*('ورود نمرات'!W21/3),'ورود نمرات'!$W$2*((('ورود نمرات'!X21*2)+'ورود نمرات'!W21)/3)))</f>
        <v>52</v>
      </c>
      <c r="X21" s="70"/>
      <c r="Y21" s="70">
        <f>IF('ورود نمرات'!Z21=97,('ورود نمرات'!Y21*2)/1,IF('ورود نمرات'!Z21=98,'ورود نمرات'!$Y$2*('ورود نمرات'!Y21/3),'ورود نمرات'!$Y$2*((('ورود نمرات'!Z21*2)+'ورود نمرات'!Y21)/3)))</f>
        <v>77.333333333333329</v>
      </c>
      <c r="Z21" s="70"/>
      <c r="AA21" s="70">
        <f>IF('ورود نمرات'!AB21=97,('ورود نمرات'!AA21*2)/1,IF('ورود نمرات'!AB21=98,'ورود نمرات'!$AA$2*('ورود نمرات'!AA21/3),'ورود نمرات'!$AA$2*((('ورود نمرات'!AB21*2)+'ورود نمرات'!AA21)/3)))</f>
        <v>30</v>
      </c>
      <c r="AB21" s="70"/>
      <c r="AC21" s="70">
        <f>IF('ورود نمرات'!AD21=97,('ورود نمرات'!AC21*2)/1,IF('ورود نمرات'!AD21=98,'ورود نمرات'!$AC$2*('ورود نمرات'!AC21/3),'ورود نمرات'!$AC$2*((('ورود نمرات'!AD21*2)+'ورود نمرات'!AC21)/3)))</f>
        <v>40</v>
      </c>
      <c r="AD21" s="70"/>
      <c r="AE21" s="70">
        <f>IF('ورود نمرات'!AF21=97,('ورود نمرات'!AE21*2)/1,IF('ورود نمرات'!AF21=98,'ورود نمرات'!$AE$2*('ورود نمرات'!AE21/3),'ورود نمرات'!$AE$2*((('ورود نمرات'!AF21*2)+'ورود نمرات'!AE21)/3)))</f>
        <v>40</v>
      </c>
      <c r="AF21" s="70"/>
      <c r="AG21" s="70">
        <f>IF('ورود نمرات'!AH21=97,('ورود نمرات'!AG21*2)/1,IF('ورود نمرات'!AH21=98,'ورود نمرات'!$AG$2*('ورود نمرات'!AG21/3),'ورود نمرات'!$AG$2*((('ورود نمرات'!AH21*2)+'ورود نمرات'!AG21)/3)))</f>
        <v>60</v>
      </c>
      <c r="AH21" s="70"/>
      <c r="AI21" s="70">
        <f>IF('ورود نمرات'!AJ21=97,('ورود نمرات'!AI21*2)/1,IF('ورود نمرات'!AJ21=98,'ورود نمرات'!$AI$2*('ورود نمرات'!AI21/3),'ورود نمرات'!$AI$2*((('ورود نمرات'!AJ21*2)+'ورود نمرات'!AI21)/3)))</f>
        <v>40</v>
      </c>
      <c r="AJ21" s="70"/>
      <c r="AK21" s="70">
        <f>'ورود نمرات'!AL21*$AK$2</f>
        <v>40</v>
      </c>
      <c r="AL21" s="70"/>
      <c r="AM21" s="70">
        <f>'ورود نمرات'!AN21*$AM$2</f>
        <v>18</v>
      </c>
      <c r="AN21" s="70"/>
      <c r="AO21" s="3">
        <f t="shared" si="2"/>
        <v>715.33333333333326</v>
      </c>
      <c r="AP21" s="4">
        <f t="shared" si="1"/>
        <v>16.257575757575754</v>
      </c>
    </row>
    <row r="22" spans="1:42" ht="17.25">
      <c r="A22" s="2" t="str">
        <f>'ورود نمرات'!A22</f>
        <v xml:space="preserve">محمداحسان </v>
      </c>
      <c r="B22" s="2" t="str">
        <f>'ورود نمرات'!B22</f>
        <v>عبدالمحمدی</v>
      </c>
      <c r="C22" s="70">
        <f>IF('ورود نمرات'!D22=97,('ورود نمرات'!C22*2)/1,IF('ورود نمرات'!D22=98,'ورود نمرات'!$C$2*('ورود نمرات'!C22/3),'ورود نمرات'!$C$2*((('ورود نمرات'!D22*2)+'ورود نمرات'!C22)/3)))</f>
        <v>40</v>
      </c>
      <c r="D22" s="70"/>
      <c r="E22" s="70">
        <f>IF('ورود نمرات'!F22=97,('ورود نمرات'!E22*2)/1,IF('ورود نمرات'!F22=98,'ورود نمرات'!$E$2*('ورود نمرات'!E22/3),'ورود نمرات'!$E$2*((('ورود نمرات'!F22*2)+'ورود نمرات'!E22)/3)))</f>
        <v>40</v>
      </c>
      <c r="F22" s="70"/>
      <c r="G22" s="70">
        <f>IF('ورود نمرات'!H22=97,('ورود نمرات'!G22*2)/1,IF('ورود نمرات'!H22=98,'ورود نمرات'!$G$2*('ورود نمرات'!G22/3),'ورود نمرات'!$G$2*((('ورود نمرات'!H22*2)+'ورود نمرات'!G22)/3)))</f>
        <v>40</v>
      </c>
      <c r="H22" s="70"/>
      <c r="I22" s="70">
        <f>IF('ورود نمرات'!J22=97,('ورود نمرات'!I22*2)/1,IF('ورود نمرات'!J22=98,'ورود نمرات'!$I$2*('ورود نمرات'!I22/3),'ورود نمرات'!$I$2*((('ورود نمرات'!J22*2)+'ورود نمرات'!I22)/3)))</f>
        <v>20</v>
      </c>
      <c r="J22" s="70"/>
      <c r="K22" s="70">
        <f>IF('ورود نمرات'!L22=97,('ورود نمرات'!K22*2)/1,IF('ورود نمرات'!L22=98,'ورود نمرات'!$K$2*('ورود نمرات'!K22/3),'ورود نمرات'!$K$2*((('ورود نمرات'!L22*2)+'ورود نمرات'!K22)/3)))</f>
        <v>60</v>
      </c>
      <c r="L22" s="70"/>
      <c r="M22" s="70">
        <f>IF('ورود نمرات'!N22=97,('ورود نمرات'!M22*2)/1,IF('ورود نمرات'!N22=98,'ورود نمرات'!$M$2*('ورود نمرات'!M22/3),'ورود نمرات'!$M$2*((('ورود نمرات'!N22*2)+'ورود نمرات'!M22)/3)))</f>
        <v>60</v>
      </c>
      <c r="N22" s="70"/>
      <c r="O22" s="70">
        <f>IF('ورود نمرات'!P22=97,('ورود نمرات'!O22*2)/1,IF('ورود نمرات'!P22=98,'ورود نمرات'!$O$2*('ورود نمرات'!O22/3),'ورود نمرات'!$O$2*((('ورود نمرات'!P22*2)+'ورود نمرات'!O22)/3)))</f>
        <v>20</v>
      </c>
      <c r="P22" s="70"/>
      <c r="Q22" s="70">
        <f>IF('ورود نمرات'!R22=97,('ورود نمرات'!Q22*2)/1,IF('ورود نمرات'!R22=98,'ورود نمرات'!$Q$2*('ورود نمرات'!Q22/3),'ورود نمرات'!$Q$2*((('ورود نمرات'!R22*2)+'ورود نمرات'!Q22)/3)))</f>
        <v>40</v>
      </c>
      <c r="R22" s="70"/>
      <c r="S22" s="70">
        <f>IF('ورود نمرات'!T22=97,('ورود نمرات'!S22*2)/1,IF('ورود نمرات'!T22=98,'ورود نمرات'!$S$2*('ورود نمرات'!S22/3),'ورود نمرات'!$S$2*((('ورود نمرات'!T22*2)+'ورود نمرات'!S22)/3)))</f>
        <v>40</v>
      </c>
      <c r="T22" s="70"/>
      <c r="U22" s="70">
        <f>IF('ورود نمرات'!V22=97,('ورود نمرات'!U22*2)/1,IF('ورود نمرات'!V22=98,'ورود نمرات'!$U$2*('ورود نمرات'!U22/3),'ورود نمرات'!$U$2*((('ورود نمرات'!V22*2)+'ورود نمرات'!U22)/3)))</f>
        <v>40</v>
      </c>
      <c r="V22" s="70"/>
      <c r="W22" s="70">
        <f>IF('ورود نمرات'!X22=97,('ورود نمرات'!W22*2)/1,IF('ورود نمرات'!X22=98,'ورود نمرات'!$W$2*('ورود نمرات'!W22/3),'ورود نمرات'!$W$2*((('ورود نمرات'!X22*2)+'ورود نمرات'!W22)/3)))</f>
        <v>80</v>
      </c>
      <c r="X22" s="70"/>
      <c r="Y22" s="70">
        <f>IF('ورود نمرات'!Z22=97,('ورود نمرات'!Y22*2)/1,IF('ورود نمرات'!Z22=98,'ورود نمرات'!$Y$2*('ورود نمرات'!Y22/3),'ورود نمرات'!$Y$2*((('ورود نمرات'!Z22*2)+'ورود نمرات'!Y22)/3)))</f>
        <v>80</v>
      </c>
      <c r="Z22" s="70"/>
      <c r="AA22" s="70">
        <f>IF('ورود نمرات'!AB22=97,('ورود نمرات'!AA22*2)/1,IF('ورود نمرات'!AB22=98,'ورود نمرات'!$AA$2*('ورود نمرات'!AA22/3),'ورود نمرات'!$AA$2*((('ورود نمرات'!AB22*2)+'ورود نمرات'!AA22)/3)))</f>
        <v>60</v>
      </c>
      <c r="AB22" s="70"/>
      <c r="AC22" s="70">
        <f>IF('ورود نمرات'!AD22=97,('ورود نمرات'!AC22*2)/1,IF('ورود نمرات'!AD22=98,'ورود نمرات'!$AC$2*('ورود نمرات'!AC22/3),'ورود نمرات'!$AC$2*((('ورود نمرات'!AD22*2)+'ورود نمرات'!AC22)/3)))</f>
        <v>40</v>
      </c>
      <c r="AD22" s="70"/>
      <c r="AE22" s="70">
        <f>IF('ورود نمرات'!AF22=97,('ورود نمرات'!AE22*2)/1,IF('ورود نمرات'!AF22=98,'ورود نمرات'!$AE$2*('ورود نمرات'!AE22/3),'ورود نمرات'!$AE$2*((('ورود نمرات'!AF22*2)+'ورود نمرات'!AE22)/3)))</f>
        <v>37.333333333333336</v>
      </c>
      <c r="AF22" s="70"/>
      <c r="AG22" s="70">
        <f>IF('ورود نمرات'!AH22=97,('ورود نمرات'!AG22*2)/1,IF('ورود نمرات'!AH22=98,'ورود نمرات'!$AG$2*('ورود نمرات'!AG22/3),'ورود نمرات'!$AG$2*((('ورود نمرات'!AH22*2)+'ورود نمرات'!AG22)/3)))</f>
        <v>60</v>
      </c>
      <c r="AH22" s="70"/>
      <c r="AI22" s="70">
        <f>IF('ورود نمرات'!AJ22=97,('ورود نمرات'!AI22*2)/1,IF('ورود نمرات'!AJ22=98,'ورود نمرات'!$AI$2*('ورود نمرات'!AI22/3),'ورود نمرات'!$AI$2*((('ورود نمرات'!AJ22*2)+'ورود نمرات'!AI22)/3)))</f>
        <v>31.333333333333332</v>
      </c>
      <c r="AJ22" s="70"/>
      <c r="AK22" s="70">
        <f>'ورود نمرات'!AL22*$AK$2</f>
        <v>40</v>
      </c>
      <c r="AL22" s="70"/>
      <c r="AM22" s="70">
        <f>'ورود نمرات'!AN22*$AM$2</f>
        <v>32</v>
      </c>
      <c r="AN22" s="70"/>
      <c r="AO22" s="3">
        <f t="shared" si="2"/>
        <v>860.66666666666674</v>
      </c>
      <c r="AP22" s="4">
        <f t="shared" si="1"/>
        <v>19.560606060606062</v>
      </c>
    </row>
    <row r="23" spans="1:42" ht="17.25">
      <c r="A23" s="2" t="str">
        <f>'ورود نمرات'!A23</f>
        <v>ابوالفضل</v>
      </c>
      <c r="B23" s="2" t="str">
        <f>'ورود نمرات'!B23</f>
        <v>عسكری</v>
      </c>
      <c r="C23" s="70">
        <f>IF('ورود نمرات'!D23=97,('ورود نمرات'!C23*2)/1,IF('ورود نمرات'!D23=98,'ورود نمرات'!$C$2*('ورود نمرات'!C23/3),'ورود نمرات'!$C$2*((('ورود نمرات'!D23*2)+'ورود نمرات'!C23)/3)))</f>
        <v>36.666666666666664</v>
      </c>
      <c r="D23" s="70"/>
      <c r="E23" s="70">
        <f>IF('ورود نمرات'!F23=97,('ورود نمرات'!E23*2)/1,IF('ورود نمرات'!F23=98,'ورود نمرات'!$E$2*('ورود نمرات'!E23/3),'ورود نمرات'!$E$2*((('ورود نمرات'!F23*2)+'ورود نمرات'!E23)/3)))</f>
        <v>30.666666666666668</v>
      </c>
      <c r="F23" s="70"/>
      <c r="G23" s="70">
        <f>IF('ورود نمرات'!H23=97,('ورود نمرات'!G23*2)/1,IF('ورود نمرات'!H23=98,'ورود نمرات'!$G$2*('ورود نمرات'!G23/3),'ورود نمرات'!$G$2*((('ورود نمرات'!H23*2)+'ورود نمرات'!G23)/3)))</f>
        <v>34</v>
      </c>
      <c r="H23" s="70"/>
      <c r="I23" s="70">
        <f>IF('ورود نمرات'!J23=97,('ورود نمرات'!I23*2)/1,IF('ورود نمرات'!J23=98,'ورود نمرات'!$I$2*('ورود نمرات'!I23/3),'ورود نمرات'!$I$2*((('ورود نمرات'!J23*2)+'ورود نمرات'!I23)/3)))</f>
        <v>20</v>
      </c>
      <c r="J23" s="70"/>
      <c r="K23" s="70">
        <f>IF('ورود نمرات'!L23=97,('ورود نمرات'!K23*2)/1,IF('ورود نمرات'!L23=98,'ورود نمرات'!$K$2*('ورود نمرات'!K23/3),'ورود نمرات'!$K$2*((('ورود نمرات'!L23*2)+'ورود نمرات'!K23)/3)))</f>
        <v>54</v>
      </c>
      <c r="L23" s="70"/>
      <c r="M23" s="70">
        <f>IF('ورود نمرات'!N23=97,('ورود نمرات'!M23*2)/1,IF('ورود نمرات'!N23=98,'ورود نمرات'!$M$2*('ورود نمرات'!M23/3),'ورود نمرات'!$M$2*((('ورود نمرات'!N23*2)+'ورود نمرات'!M23)/3)))</f>
        <v>27</v>
      </c>
      <c r="N23" s="70"/>
      <c r="O23" s="70">
        <f>IF('ورود نمرات'!P23=97,('ورود نمرات'!O23*2)/1,IF('ورود نمرات'!P23=98,'ورود نمرات'!$O$2*('ورود نمرات'!O23/3),'ورود نمرات'!$O$2*((('ورود نمرات'!P23*2)+'ورود نمرات'!O23)/3)))</f>
        <v>8</v>
      </c>
      <c r="P23" s="70"/>
      <c r="Q23" s="70">
        <f>IF('ورود نمرات'!R23=97,('ورود نمرات'!Q23*2)/1,IF('ورود نمرات'!R23=98,'ورود نمرات'!$Q$2*('ورود نمرات'!Q23/3),'ورود نمرات'!$Q$2*((('ورود نمرات'!R23*2)+'ورود نمرات'!Q23)/3)))</f>
        <v>12</v>
      </c>
      <c r="R23" s="70"/>
      <c r="S23" s="70">
        <f>IF('ورود نمرات'!T23=97,('ورود نمرات'!S23*2)/1,IF('ورود نمرات'!T23=98,'ورود نمرات'!$S$2*('ورود نمرات'!S23/3),'ورود نمرات'!$S$2*((('ورود نمرات'!T23*2)+'ورود نمرات'!S23)/3)))</f>
        <v>19.333333333333332</v>
      </c>
      <c r="T23" s="70"/>
      <c r="U23" s="70">
        <f>IF('ورود نمرات'!V23=97,('ورود نمرات'!U23*2)/1,IF('ورود نمرات'!V23=98,'ورود نمرات'!$U$2*('ورود نمرات'!U23/3),'ورود نمرات'!$U$2*((('ورود نمرات'!V23*2)+'ورود نمرات'!U23)/3)))</f>
        <v>40</v>
      </c>
      <c r="V23" s="70"/>
      <c r="W23" s="70">
        <f>IF('ورود نمرات'!X23=97,('ورود نمرات'!W23*2)/1,IF('ورود نمرات'!X23=98,'ورود نمرات'!$W$2*('ورود نمرات'!W23/3),'ورود نمرات'!$W$2*((('ورود نمرات'!X23*2)+'ورود نمرات'!W23)/3)))</f>
        <v>21.333333333333332</v>
      </c>
      <c r="X23" s="70"/>
      <c r="Y23" s="70">
        <f>IF('ورود نمرات'!Z23=97,('ورود نمرات'!Y23*2)/1,IF('ورود نمرات'!Z23=98,'ورود نمرات'!$Y$2*('ورود نمرات'!Y23/3),'ورود نمرات'!$Y$2*((('ورود نمرات'!Z23*2)+'ورود نمرات'!Y23)/3)))</f>
        <v>74.666666666666671</v>
      </c>
      <c r="Z23" s="70"/>
      <c r="AA23" s="70">
        <f>IF('ورود نمرات'!AB23=97,('ورود نمرات'!AA23*2)/1,IF('ورود نمرات'!AB23=98,'ورود نمرات'!$AA$2*('ورود نمرات'!AA23/3),'ورود نمرات'!$AA$2*((('ورود نمرات'!AB23*2)+'ورود نمرات'!AA23)/3)))</f>
        <v>60</v>
      </c>
      <c r="AB23" s="70"/>
      <c r="AC23" s="70">
        <f>IF('ورود نمرات'!AD23=97,('ورود نمرات'!AC23*2)/1,IF('ورود نمرات'!AD23=98,'ورود نمرات'!$AC$2*('ورود نمرات'!AC23/3),'ورود نمرات'!$AC$2*((('ورود نمرات'!AD23*2)+'ورود نمرات'!AC23)/3)))</f>
        <v>40</v>
      </c>
      <c r="AD23" s="70"/>
      <c r="AE23" s="70">
        <f>IF('ورود نمرات'!AF23=97,('ورود نمرات'!AE23*2)/1,IF('ورود نمرات'!AF23=98,'ورود نمرات'!$AE$2*('ورود نمرات'!AE23/3),'ورود نمرات'!$AE$2*((('ورود نمرات'!AF23*2)+'ورود نمرات'!AE23)/3)))</f>
        <v>31.333333333333332</v>
      </c>
      <c r="AF23" s="70"/>
      <c r="AG23" s="70">
        <f>IF('ورود نمرات'!AH23=97,('ورود نمرات'!AG23*2)/1,IF('ورود نمرات'!AH23=98,'ورود نمرات'!$AG$2*('ورود نمرات'!AG23/3),'ورود نمرات'!$AG$2*((('ورود نمرات'!AH23*2)+'ورود نمرات'!AG23)/3)))</f>
        <v>30</v>
      </c>
      <c r="AH23" s="70"/>
      <c r="AI23" s="70">
        <f>IF('ورود نمرات'!AJ23=97,('ورود نمرات'!AI23*2)/1,IF('ورود نمرات'!AJ23=98,'ورود نمرات'!$AI$2*('ورود نمرات'!AI23/3),'ورود نمرات'!$AI$2*((('ورود نمرات'!AJ23*2)+'ورود نمرات'!AI23)/3)))</f>
        <v>40</v>
      </c>
      <c r="AJ23" s="70"/>
      <c r="AK23" s="70">
        <f>'ورود نمرات'!AL23*$AK$2</f>
        <v>40</v>
      </c>
      <c r="AL23" s="70"/>
      <c r="AM23" s="70">
        <f>'ورود نمرات'!AN23*$AM$2</f>
        <v>10</v>
      </c>
      <c r="AN23" s="70"/>
      <c r="AO23" s="3">
        <f t="shared" si="2"/>
        <v>629</v>
      </c>
      <c r="AP23" s="4">
        <f t="shared" si="1"/>
        <v>14.295454545454545</v>
      </c>
    </row>
    <row r="24" spans="1:42" ht="17.25">
      <c r="A24" s="2" t="str">
        <f>'ورود نمرات'!A24</f>
        <v xml:space="preserve">امیرمحمد  </v>
      </c>
      <c r="B24" s="2" t="str">
        <f>'ورود نمرات'!B24</f>
        <v>علی احمدی</v>
      </c>
      <c r="C24" s="70">
        <f>IF('ورود نمرات'!D24=97,('ورود نمرات'!C24*2)/1,IF('ورود نمرات'!D24=98,'ورود نمرات'!$C$2*('ورود نمرات'!C24/3),'ورود نمرات'!$C$2*((('ورود نمرات'!D24*2)+'ورود نمرات'!C24)/3)))</f>
        <v>38.666666666666664</v>
      </c>
      <c r="D24" s="70"/>
      <c r="E24" s="70">
        <f>IF('ورود نمرات'!F24=97,('ورود نمرات'!E24*2)/1,IF('ورود نمرات'!F24=98,'ورود نمرات'!$E$2*('ورود نمرات'!E24/3),'ورود نمرات'!$E$2*((('ورود نمرات'!F24*2)+'ورود نمرات'!E24)/3)))</f>
        <v>39.333333333333336</v>
      </c>
      <c r="F24" s="70"/>
      <c r="G24" s="70">
        <f>IF('ورود نمرات'!H24=97,('ورود نمرات'!G24*2)/1,IF('ورود نمرات'!H24=98,'ورود نمرات'!$G$2*('ورود نمرات'!G24/3),'ورود نمرات'!$G$2*((('ورود نمرات'!H24*2)+'ورود نمرات'!G24)/3)))</f>
        <v>38.666666666666664</v>
      </c>
      <c r="H24" s="70"/>
      <c r="I24" s="70">
        <f>IF('ورود نمرات'!J24=97,('ورود نمرات'!I24*2)/1,IF('ورود نمرات'!J24=98,'ورود نمرات'!$I$2*('ورود نمرات'!I24/3),'ورود نمرات'!$I$2*((('ورود نمرات'!J24*2)+'ورود نمرات'!I24)/3)))</f>
        <v>20</v>
      </c>
      <c r="J24" s="70"/>
      <c r="K24" s="70">
        <f>IF('ورود نمرات'!L24=97,('ورود نمرات'!K24*2)/1,IF('ورود نمرات'!L24=98,'ورود نمرات'!$K$2*('ورود نمرات'!K24/3),'ورود نمرات'!$K$2*((('ورود نمرات'!L24*2)+'ورود نمرات'!K24)/3)))</f>
        <v>60</v>
      </c>
      <c r="L24" s="70"/>
      <c r="M24" s="70">
        <f>IF('ورود نمرات'!N24=97,('ورود نمرات'!M24*2)/1,IF('ورود نمرات'!N24=98,'ورود نمرات'!$M$2*('ورود نمرات'!M24/3),'ورود نمرات'!$M$2*((('ورود نمرات'!N24*2)+'ورود نمرات'!M24)/3)))</f>
        <v>60</v>
      </c>
      <c r="N24" s="70"/>
      <c r="O24" s="70">
        <f>IF('ورود نمرات'!P24=97,('ورود نمرات'!O24*2)/1,IF('ورود نمرات'!P24=98,'ورود نمرات'!$O$2*('ورود نمرات'!O24/3),'ورود نمرات'!$O$2*((('ورود نمرات'!P24*2)+'ورود نمرات'!O24)/3)))</f>
        <v>17.333333333333332</v>
      </c>
      <c r="P24" s="70"/>
      <c r="Q24" s="70">
        <f>IF('ورود نمرات'!R24=97,('ورود نمرات'!Q24*2)/1,IF('ورود نمرات'!R24=98,'ورود نمرات'!$Q$2*('ورود نمرات'!Q24/3),'ورود نمرات'!$Q$2*((('ورود نمرات'!R24*2)+'ورود نمرات'!Q24)/3)))</f>
        <v>26.666666666666668</v>
      </c>
      <c r="R24" s="70"/>
      <c r="S24" s="70">
        <f>IF('ورود نمرات'!T24=97,('ورود نمرات'!S24*2)/1,IF('ورود نمرات'!T24=98,'ورود نمرات'!$S$2*('ورود نمرات'!S24/3),'ورود نمرات'!$S$2*((('ورود نمرات'!T24*2)+'ورود نمرات'!S24)/3)))</f>
        <v>27.333333333333332</v>
      </c>
      <c r="T24" s="70"/>
      <c r="U24" s="70">
        <f>IF('ورود نمرات'!V24=97,('ورود نمرات'!U24*2)/1,IF('ورود نمرات'!V24=98,'ورود نمرات'!$U$2*('ورود نمرات'!U24/3),'ورود نمرات'!$U$2*((('ورود نمرات'!V24*2)+'ورود نمرات'!U24)/3)))</f>
        <v>40</v>
      </c>
      <c r="V24" s="70"/>
      <c r="W24" s="70">
        <f>IF('ورود نمرات'!X24=97,('ورود نمرات'!W24*2)/1,IF('ورود نمرات'!X24=98,'ورود نمرات'!$W$2*('ورود نمرات'!W24/3),'ورود نمرات'!$W$2*((('ورود نمرات'!X24*2)+'ورود نمرات'!W24)/3)))</f>
        <v>74.666666666666671</v>
      </c>
      <c r="X24" s="70"/>
      <c r="Y24" s="70">
        <f>IF('ورود نمرات'!Z24=97,('ورود نمرات'!Y24*2)/1,IF('ورود نمرات'!Z24=98,'ورود نمرات'!$Y$2*('ورود نمرات'!Y24/3),'ورود نمرات'!$Y$2*((('ورود نمرات'!Z24*2)+'ورود نمرات'!Y24)/3)))</f>
        <v>80</v>
      </c>
      <c r="Z24" s="70"/>
      <c r="AA24" s="70">
        <f>IF('ورود نمرات'!AB24=97,('ورود نمرات'!AA24*2)/1,IF('ورود نمرات'!AB24=98,'ورود نمرات'!$AA$2*('ورود نمرات'!AA24/3),'ورود نمرات'!$AA$2*((('ورود نمرات'!AB24*2)+'ورود نمرات'!AA24)/3)))</f>
        <v>60</v>
      </c>
      <c r="AB24" s="70"/>
      <c r="AC24" s="70">
        <f>IF('ورود نمرات'!AD24=97,('ورود نمرات'!AC24*2)/1,IF('ورود نمرات'!AD24=98,'ورود نمرات'!$AC$2*('ورود نمرات'!AC24/3),'ورود نمرات'!$AC$2*((('ورود نمرات'!AD24*2)+'ورود نمرات'!AC24)/3)))</f>
        <v>40</v>
      </c>
      <c r="AD24" s="70"/>
      <c r="AE24" s="70">
        <f>IF('ورود نمرات'!AF24=97,('ورود نمرات'!AE24*2)/1,IF('ورود نمرات'!AF24=98,'ورود نمرات'!$AE$2*('ورود نمرات'!AE24/3),'ورود نمرات'!$AE$2*((('ورود نمرات'!AF24*2)+'ورود نمرات'!AE24)/3)))</f>
        <v>40</v>
      </c>
      <c r="AF24" s="70"/>
      <c r="AG24" s="70">
        <f>IF('ورود نمرات'!AH24=97,('ورود نمرات'!AG24*2)/1,IF('ورود نمرات'!AH24=98,'ورود نمرات'!$AG$2*('ورود نمرات'!AG24/3),'ورود نمرات'!$AG$2*((('ورود نمرات'!AH24*2)+'ورود نمرات'!AG24)/3)))</f>
        <v>60</v>
      </c>
      <c r="AH24" s="70"/>
      <c r="AI24" s="70">
        <f>IF('ورود نمرات'!AJ24=97,('ورود نمرات'!AI24*2)/1,IF('ورود نمرات'!AJ24=98,'ورود نمرات'!$AI$2*('ورود نمرات'!AI24/3),'ورود نمرات'!$AI$2*((('ورود نمرات'!AJ24*2)+'ورود نمرات'!AI24)/3)))</f>
        <v>40</v>
      </c>
      <c r="AJ24" s="70"/>
      <c r="AK24" s="70">
        <f>'ورود نمرات'!AL24*$AK$2</f>
        <v>40</v>
      </c>
      <c r="AL24" s="70"/>
      <c r="AM24" s="70">
        <f>'ورود نمرات'!AN24*$AM$2</f>
        <v>16</v>
      </c>
      <c r="AN24" s="70"/>
      <c r="AO24" s="3">
        <f t="shared" si="2"/>
        <v>818.66666666666663</v>
      </c>
      <c r="AP24" s="4">
        <f t="shared" si="1"/>
        <v>18.606060606060606</v>
      </c>
    </row>
    <row r="25" spans="1:42" ht="17.25">
      <c r="A25" s="2" t="str">
        <f>'ورود نمرات'!A25</f>
        <v xml:space="preserve">یاسین </v>
      </c>
      <c r="B25" s="2" t="str">
        <f>'ورود نمرات'!B25</f>
        <v>علی آبادی</v>
      </c>
      <c r="C25" s="70">
        <f>IF('ورود نمرات'!D25=97,('ورود نمرات'!C25*2)/1,IF('ورود نمرات'!D25=98,'ورود نمرات'!$C$2*('ورود نمرات'!C25/3),'ورود نمرات'!$C$2*((('ورود نمرات'!D25*2)+'ورود نمرات'!C25)/3)))</f>
        <v>38.666666666666664</v>
      </c>
      <c r="D25" s="70"/>
      <c r="E25" s="70">
        <f>IF('ورود نمرات'!F25=97,('ورود نمرات'!E25*2)/1,IF('ورود نمرات'!F25=98,'ورود نمرات'!$E$2*('ورود نمرات'!E25/3),'ورود نمرات'!$E$2*((('ورود نمرات'!F25*2)+'ورود نمرات'!E25)/3)))</f>
        <v>37.333333333333336</v>
      </c>
      <c r="F25" s="70"/>
      <c r="G25" s="70">
        <f>IF('ورود نمرات'!H25=97,('ورود نمرات'!G25*2)/1,IF('ورود نمرات'!H25=98,'ورود نمرات'!$G$2*('ورود نمرات'!G25/3),'ورود نمرات'!$G$2*((('ورود نمرات'!H25*2)+'ورود نمرات'!G25)/3)))</f>
        <v>34.666666666666664</v>
      </c>
      <c r="H25" s="70"/>
      <c r="I25" s="70">
        <f>IF('ورود نمرات'!J25=97,('ورود نمرات'!I25*2)/1,IF('ورود نمرات'!J25=98,'ورود نمرات'!$I$2*('ورود نمرات'!I25/3),'ورود نمرات'!$I$2*((('ورود نمرات'!J25*2)+'ورود نمرات'!I25)/3)))</f>
        <v>19.333333333333332</v>
      </c>
      <c r="J25" s="70"/>
      <c r="K25" s="70">
        <f>IF('ورود نمرات'!L25=97,('ورود نمرات'!K25*2)/1,IF('ورود نمرات'!L25=98,'ورود نمرات'!$K$2*('ورود نمرات'!K25/3),'ورود نمرات'!$K$2*((('ورود نمرات'!L25*2)+'ورود نمرات'!K25)/3)))</f>
        <v>48</v>
      </c>
      <c r="L25" s="70"/>
      <c r="M25" s="70">
        <f>IF('ورود نمرات'!N25=97,('ورود نمرات'!M25*2)/1,IF('ورود نمرات'!N25=98,'ورود نمرات'!$M$2*('ورود نمرات'!M25/3),'ورود نمرات'!$M$2*((('ورود نمرات'!N25*2)+'ورود نمرات'!M25)/3)))</f>
        <v>48</v>
      </c>
      <c r="N25" s="70"/>
      <c r="O25" s="70">
        <f>IF('ورود نمرات'!P25=97,('ورود نمرات'!O25*2)/1,IF('ورود نمرات'!P25=98,'ورود نمرات'!$O$2*('ورود نمرات'!O25/3),'ورود نمرات'!$O$2*((('ورود نمرات'!P25*2)+'ورود نمرات'!O25)/3)))</f>
        <v>12</v>
      </c>
      <c r="P25" s="70"/>
      <c r="Q25" s="70">
        <f>IF('ورود نمرات'!R25=97,('ورود نمرات'!Q25*2)/1,IF('ورود نمرات'!R25=98,'ورود نمرات'!$Q$2*('ورود نمرات'!Q25/3),'ورود نمرات'!$Q$2*((('ورود نمرات'!R25*2)+'ورود نمرات'!Q25)/3)))</f>
        <v>13.333333333333334</v>
      </c>
      <c r="R25" s="70"/>
      <c r="S25" s="70">
        <f>IF('ورود نمرات'!T25=97,('ورود نمرات'!S25*2)/1,IF('ورود نمرات'!T25=98,'ورود نمرات'!$S$2*('ورود نمرات'!S25/3),'ورود نمرات'!$S$2*((('ورود نمرات'!T25*2)+'ورود نمرات'!S25)/3)))</f>
        <v>22</v>
      </c>
      <c r="T25" s="70"/>
      <c r="U25" s="70">
        <f>IF('ورود نمرات'!V25=97,('ورود نمرات'!U25*2)/1,IF('ورود نمرات'!V25=98,'ورود نمرات'!$U$2*('ورود نمرات'!U25/3),'ورود نمرات'!$U$2*((('ورود نمرات'!V25*2)+'ورود نمرات'!U25)/3)))</f>
        <v>40</v>
      </c>
      <c r="V25" s="70"/>
      <c r="W25" s="70">
        <f>IF('ورود نمرات'!X25=97,('ورود نمرات'!W25*2)/1,IF('ورود نمرات'!X25=98,'ورود نمرات'!$W$2*('ورود نمرات'!W25/3),'ورود نمرات'!$W$2*((('ورود نمرات'!X25*2)+'ورود نمرات'!W25)/3)))</f>
        <v>48</v>
      </c>
      <c r="X25" s="70"/>
      <c r="Y25" s="70">
        <f>IF('ورود نمرات'!Z25=97,('ورود نمرات'!Y25*2)/1,IF('ورود نمرات'!Z25=98,'ورود نمرات'!$Y$2*('ورود نمرات'!Y25/3),'ورود نمرات'!$Y$2*((('ورود نمرات'!Z25*2)+'ورود نمرات'!Y25)/3)))</f>
        <v>80</v>
      </c>
      <c r="Z25" s="70"/>
      <c r="AA25" s="70">
        <f>IF('ورود نمرات'!AB25=97,('ورود نمرات'!AA25*2)/1,IF('ورود نمرات'!AB25=98,'ورود نمرات'!$AA$2*('ورود نمرات'!AA25/3),'ورود نمرات'!$AA$2*((('ورود نمرات'!AB25*2)+'ورود نمرات'!AA25)/3)))</f>
        <v>60</v>
      </c>
      <c r="AB25" s="70"/>
      <c r="AC25" s="70">
        <f>IF('ورود نمرات'!AD25=97,('ورود نمرات'!AC25*2)/1,IF('ورود نمرات'!AD25=98,'ورود نمرات'!$AC$2*('ورود نمرات'!AC25/3),'ورود نمرات'!$AC$2*((('ورود نمرات'!AD25*2)+'ورود نمرات'!AC25)/3)))</f>
        <v>40</v>
      </c>
      <c r="AD25" s="70"/>
      <c r="AE25" s="70">
        <f>IF('ورود نمرات'!AF25=97,('ورود نمرات'!AE25*2)/1,IF('ورود نمرات'!AF25=98,'ورود نمرات'!$AE$2*('ورود نمرات'!AE25/3),'ورود نمرات'!$AE$2*((('ورود نمرات'!AF25*2)+'ورود نمرات'!AE25)/3)))</f>
        <v>40</v>
      </c>
      <c r="AF25" s="70"/>
      <c r="AG25" s="70">
        <f>IF('ورود نمرات'!AH25=97,('ورود نمرات'!AG25*2)/1,IF('ورود نمرات'!AH25=98,'ورود نمرات'!$AG$2*('ورود نمرات'!AG25/3),'ورود نمرات'!$AG$2*((('ورود نمرات'!AH25*2)+'ورود نمرات'!AG25)/3)))</f>
        <v>30</v>
      </c>
      <c r="AH25" s="70"/>
      <c r="AI25" s="70">
        <f>IF('ورود نمرات'!AJ25=97,('ورود نمرات'!AI25*2)/1,IF('ورود نمرات'!AJ25=98,'ورود نمرات'!$AI$2*('ورود نمرات'!AI25/3),'ورود نمرات'!$AI$2*((('ورود نمرات'!AJ25*2)+'ورود نمرات'!AI25)/3)))</f>
        <v>40</v>
      </c>
      <c r="AJ25" s="70"/>
      <c r="AK25" s="70">
        <f>'ورود نمرات'!AL25*$AK$2</f>
        <v>36</v>
      </c>
      <c r="AL25" s="70"/>
      <c r="AM25" s="70">
        <f>'ورود نمرات'!AN25*$AM$2</f>
        <v>22</v>
      </c>
      <c r="AN25" s="70"/>
      <c r="AO25" s="3">
        <f t="shared" si="2"/>
        <v>709.33333333333337</v>
      </c>
      <c r="AP25" s="4">
        <f t="shared" si="1"/>
        <v>16.121212121212121</v>
      </c>
    </row>
    <row r="26" spans="1:42" ht="17.25">
      <c r="A26" s="2" t="str">
        <f>'ورود نمرات'!A26</f>
        <v xml:space="preserve">امیرطاها </v>
      </c>
      <c r="B26" s="2" t="str">
        <f>'ورود نمرات'!B26</f>
        <v>فاطمی پورجزین</v>
      </c>
      <c r="C26" s="70">
        <f>IF('ورود نمرات'!D26=97,('ورود نمرات'!C26*2)/1,IF('ورود نمرات'!D26=98,'ورود نمرات'!$C$2*('ورود نمرات'!C26/3),'ورود نمرات'!$C$2*((('ورود نمرات'!D26*2)+'ورود نمرات'!C26)/3)))</f>
        <v>37.333333333333336</v>
      </c>
      <c r="D26" s="70"/>
      <c r="E26" s="70">
        <f>IF('ورود نمرات'!F26=97,('ورود نمرات'!E26*2)/1,IF('ورود نمرات'!F26=98,'ورود نمرات'!$E$2*('ورود نمرات'!E26/3),'ورود نمرات'!$E$2*((('ورود نمرات'!F26*2)+'ورود نمرات'!E26)/3)))</f>
        <v>38.666666666666664</v>
      </c>
      <c r="F26" s="70"/>
      <c r="G26" s="70">
        <f>IF('ورود نمرات'!H26=97,('ورود نمرات'!G26*2)/1,IF('ورود نمرات'!H26=98,'ورود نمرات'!$G$2*('ورود نمرات'!G26/3),'ورود نمرات'!$G$2*((('ورود نمرات'!H26*2)+'ورود نمرات'!G26)/3)))</f>
        <v>40</v>
      </c>
      <c r="H26" s="70"/>
      <c r="I26" s="70">
        <f>IF('ورود نمرات'!J26=97,('ورود نمرات'!I26*2)/1,IF('ورود نمرات'!J26=98,'ورود نمرات'!$I$2*('ورود نمرات'!I26/3),'ورود نمرات'!$I$2*((('ورود نمرات'!J26*2)+'ورود نمرات'!I26)/3)))</f>
        <v>19.333333333333332</v>
      </c>
      <c r="J26" s="70"/>
      <c r="K26" s="70">
        <f>IF('ورود نمرات'!L26=97,('ورود نمرات'!K26*2)/1,IF('ورود نمرات'!L26=98,'ورود نمرات'!$K$2*('ورود نمرات'!K26/3),'ورود نمرات'!$K$2*((('ورود نمرات'!L26*2)+'ورود نمرات'!K26)/3)))</f>
        <v>57</v>
      </c>
      <c r="L26" s="70"/>
      <c r="M26" s="70">
        <f>IF('ورود نمرات'!N26=97,('ورود نمرات'!M26*2)/1,IF('ورود نمرات'!N26=98,'ورود نمرات'!$M$2*('ورود نمرات'!M26/3),'ورود نمرات'!$M$2*((('ورود نمرات'!N26*2)+'ورود نمرات'!M26)/3)))</f>
        <v>45</v>
      </c>
      <c r="N26" s="70"/>
      <c r="O26" s="70">
        <f>IF('ورود نمرات'!P26=97,('ورود نمرات'!O26*2)/1,IF('ورود نمرات'!P26=98,'ورود نمرات'!$O$2*('ورود نمرات'!O26/3),'ورود نمرات'!$O$2*((('ورود نمرات'!P26*2)+'ورود نمرات'!O26)/3)))</f>
        <v>17.333333333333332</v>
      </c>
      <c r="P26" s="70"/>
      <c r="Q26" s="70">
        <f>IF('ورود نمرات'!R26=97,('ورود نمرات'!Q26*2)/1,IF('ورود نمرات'!R26=98,'ورود نمرات'!$Q$2*('ورود نمرات'!Q26/3),'ورود نمرات'!$Q$2*((('ورود نمرات'!R26*2)+'ورود نمرات'!Q26)/3)))</f>
        <v>28</v>
      </c>
      <c r="R26" s="70"/>
      <c r="S26" s="70">
        <f>IF('ورود نمرات'!T26=97,('ورود نمرات'!S26*2)/1,IF('ورود نمرات'!T26=98,'ورود نمرات'!$S$2*('ورود نمرات'!S26/3),'ورود نمرات'!$S$2*((('ورود نمرات'!T26*2)+'ورود نمرات'!S26)/3)))</f>
        <v>24.666666666666668</v>
      </c>
      <c r="T26" s="70"/>
      <c r="U26" s="70">
        <f>IF('ورود نمرات'!V26=97,('ورود نمرات'!U26*2)/1,IF('ورود نمرات'!V26=98,'ورود نمرات'!$U$2*('ورود نمرات'!U26/3),'ورود نمرات'!$U$2*((('ورود نمرات'!V26*2)+'ورود نمرات'!U26)/3)))</f>
        <v>40</v>
      </c>
      <c r="V26" s="70"/>
      <c r="W26" s="70">
        <f>IF('ورود نمرات'!X26=97,('ورود نمرات'!W26*2)/1,IF('ورود نمرات'!X26=98,'ورود نمرات'!$W$2*('ورود نمرات'!W26/3),'ورود نمرات'!$W$2*((('ورود نمرات'!X26*2)+'ورود نمرات'!W26)/3)))</f>
        <v>57.333333333333336</v>
      </c>
      <c r="X26" s="70"/>
      <c r="Y26" s="70">
        <f>IF('ورود نمرات'!Z26=97,('ورود نمرات'!Y26*2)/1,IF('ورود نمرات'!Z26=98,'ورود نمرات'!$Y$2*('ورود نمرات'!Y26/3),'ورود نمرات'!$Y$2*((('ورود نمرات'!Z26*2)+'ورود نمرات'!Y26)/3)))</f>
        <v>77.333333333333329</v>
      </c>
      <c r="Z26" s="70"/>
      <c r="AA26" s="70">
        <f>IF('ورود نمرات'!AB26=97,('ورود نمرات'!AA26*2)/1,IF('ورود نمرات'!AB26=98,'ورود نمرات'!$AA$2*('ورود نمرات'!AA26/3),'ورود نمرات'!$AA$2*((('ورود نمرات'!AB26*2)+'ورود نمرات'!AA26)/3)))</f>
        <v>60</v>
      </c>
      <c r="AB26" s="70"/>
      <c r="AC26" s="70">
        <f>IF('ورود نمرات'!AD26=97,('ورود نمرات'!AC26*2)/1,IF('ورود نمرات'!AD26=98,'ورود نمرات'!$AC$2*('ورود نمرات'!AC26/3),'ورود نمرات'!$AC$2*((('ورود نمرات'!AD26*2)+'ورود نمرات'!AC26)/3)))</f>
        <v>40</v>
      </c>
      <c r="AD26" s="70"/>
      <c r="AE26" s="70">
        <f>IF('ورود نمرات'!AF26=97,('ورود نمرات'!AE26*2)/1,IF('ورود نمرات'!AF26=98,'ورود نمرات'!$AE$2*('ورود نمرات'!AE26/3),'ورود نمرات'!$AE$2*((('ورود نمرات'!AF26*2)+'ورود نمرات'!AE26)/3)))</f>
        <v>40</v>
      </c>
      <c r="AF26" s="70"/>
      <c r="AG26" s="70">
        <f>IF('ورود نمرات'!AH26=97,('ورود نمرات'!AG26*2)/1,IF('ورود نمرات'!AH26=98,'ورود نمرات'!$AG$2*('ورود نمرات'!AG26/3),'ورود نمرات'!$AG$2*((('ورود نمرات'!AH26*2)+'ورود نمرات'!AG26)/3)))</f>
        <v>60</v>
      </c>
      <c r="AH26" s="70"/>
      <c r="AI26" s="70">
        <f>IF('ورود نمرات'!AJ26=97,('ورود نمرات'!AI26*2)/1,IF('ورود نمرات'!AJ26=98,'ورود نمرات'!$AI$2*('ورود نمرات'!AI26/3),'ورود نمرات'!$AI$2*((('ورود نمرات'!AJ26*2)+'ورود نمرات'!AI26)/3)))</f>
        <v>40</v>
      </c>
      <c r="AJ26" s="70"/>
      <c r="AK26" s="70">
        <f>'ورود نمرات'!AL26*$AK$2</f>
        <v>32</v>
      </c>
      <c r="AL26" s="70"/>
      <c r="AM26" s="70">
        <f>'ورود نمرات'!AN26*$AM$2</f>
        <v>12</v>
      </c>
      <c r="AN26" s="70"/>
      <c r="AO26" s="3">
        <f t="shared" si="2"/>
        <v>766</v>
      </c>
      <c r="AP26" s="4">
        <f t="shared" si="1"/>
        <v>17.40909090909091</v>
      </c>
    </row>
    <row r="27" spans="1:42" ht="17.25">
      <c r="A27" s="2" t="str">
        <f>'ورود نمرات'!A27</f>
        <v xml:space="preserve">احسان </v>
      </c>
      <c r="B27" s="2" t="str">
        <f>'ورود نمرات'!B27</f>
        <v>قاسمی سپرو</v>
      </c>
      <c r="C27" s="70">
        <f>IF('ورود نمرات'!D27=97,('ورود نمرات'!C27*2)/1,IF('ورود نمرات'!D27=98,'ورود نمرات'!$C$2*('ورود نمرات'!C27/3),'ورود نمرات'!$C$2*((('ورود نمرات'!D27*2)+'ورود نمرات'!C27)/3)))</f>
        <v>34</v>
      </c>
      <c r="D27" s="70"/>
      <c r="E27" s="70">
        <f>IF('ورود نمرات'!F27=97,('ورود نمرات'!E27*2)/1,IF('ورود نمرات'!F27=98,'ورود نمرات'!$E$2*('ورود نمرات'!E27/3),'ورود نمرات'!$E$2*((('ورود نمرات'!F27*2)+'ورود نمرات'!E27)/3)))</f>
        <v>37.333333333333336</v>
      </c>
      <c r="F27" s="70"/>
      <c r="G27" s="70">
        <f>IF('ورود نمرات'!H27=97,('ورود نمرات'!G27*2)/1,IF('ورود نمرات'!H27=98,'ورود نمرات'!$G$2*('ورود نمرات'!G27/3),'ورود نمرات'!$G$2*((('ورود نمرات'!H27*2)+'ورود نمرات'!G27)/3)))</f>
        <v>36.666666666666664</v>
      </c>
      <c r="H27" s="70"/>
      <c r="I27" s="70">
        <f>IF('ورود نمرات'!J27=97,('ورود نمرات'!I27*2)/1,IF('ورود نمرات'!J27=98,'ورود نمرات'!$I$2*('ورود نمرات'!I27/3),'ورود نمرات'!$I$2*((('ورود نمرات'!J27*2)+'ورود نمرات'!I27)/3)))</f>
        <v>18.666666666666668</v>
      </c>
      <c r="J27" s="70"/>
      <c r="K27" s="70">
        <f>IF('ورود نمرات'!L27=97,('ورود نمرات'!K27*2)/1,IF('ورود نمرات'!L27=98,'ورود نمرات'!$K$2*('ورود نمرات'!K27/3),'ورود نمرات'!$K$2*((('ورود نمرات'!L27*2)+'ورود نمرات'!K27)/3)))</f>
        <v>60</v>
      </c>
      <c r="L27" s="70"/>
      <c r="M27" s="70">
        <f>IF('ورود نمرات'!N27=97,('ورود نمرات'!M27*2)/1,IF('ورود نمرات'!N27=98,'ورود نمرات'!$M$2*('ورود نمرات'!M27/3),'ورود نمرات'!$M$2*((('ورود نمرات'!N27*2)+'ورود نمرات'!M27)/3)))</f>
        <v>37</v>
      </c>
      <c r="N27" s="70"/>
      <c r="O27" s="70">
        <f>IF('ورود نمرات'!P27=97,('ورود نمرات'!O27*2)/1,IF('ورود نمرات'!P27=98,'ورود نمرات'!$O$2*('ورود نمرات'!O27/3),'ورود نمرات'!$O$2*((('ورود نمرات'!P27*2)+'ورود نمرات'!O27)/3)))</f>
        <v>9</v>
      </c>
      <c r="P27" s="70"/>
      <c r="Q27" s="70">
        <f>IF('ورود نمرات'!R27=97,('ورود نمرات'!Q27*2)/1,IF('ورود نمرات'!R27=98,'ورود نمرات'!$Q$2*('ورود نمرات'!Q27/3),'ورود نمرات'!$Q$2*((('ورود نمرات'!R27*2)+'ورود نمرات'!Q27)/3)))</f>
        <v>25.333333333333332</v>
      </c>
      <c r="R27" s="70"/>
      <c r="S27" s="70">
        <f>IF('ورود نمرات'!T27=97,('ورود نمرات'!S27*2)/1,IF('ورود نمرات'!T27=98,'ورود نمرات'!$S$2*('ورود نمرات'!S27/3),'ورود نمرات'!$S$2*((('ورود نمرات'!T27*2)+'ورود نمرات'!S27)/3)))</f>
        <v>30.666666666666668</v>
      </c>
      <c r="T27" s="70"/>
      <c r="U27" s="70">
        <f>IF('ورود نمرات'!V27=97,('ورود نمرات'!U27*2)/1,IF('ورود نمرات'!V27=98,'ورود نمرات'!$U$2*('ورود نمرات'!U27/3),'ورود نمرات'!$U$2*((('ورود نمرات'!V27*2)+'ورود نمرات'!U27)/3)))</f>
        <v>40</v>
      </c>
      <c r="V27" s="70"/>
      <c r="W27" s="70">
        <f>IF('ورود نمرات'!X27=97,('ورود نمرات'!W27*2)/1,IF('ورود نمرات'!X27=98,'ورود نمرات'!$W$2*('ورود نمرات'!W27/3),'ورود نمرات'!$W$2*((('ورود نمرات'!X27*2)+'ورود نمرات'!W27)/3)))</f>
        <v>60</v>
      </c>
      <c r="X27" s="70"/>
      <c r="Y27" s="70">
        <f>IF('ورود نمرات'!Z27=97,('ورود نمرات'!Y27*2)/1,IF('ورود نمرات'!Z27=98,'ورود نمرات'!$Y$2*('ورود نمرات'!Y27/3),'ورود نمرات'!$Y$2*((('ورود نمرات'!Z27*2)+'ورود نمرات'!Y27)/3)))</f>
        <v>80</v>
      </c>
      <c r="Z27" s="70"/>
      <c r="AA27" s="70">
        <f>IF('ورود نمرات'!AB27=97,('ورود نمرات'!AA27*2)/1,IF('ورود نمرات'!AB27=98,'ورود نمرات'!$AA$2*('ورود نمرات'!AA27/3),'ورود نمرات'!$AA$2*((('ورود نمرات'!AB27*2)+'ورود نمرات'!AA27)/3)))</f>
        <v>60</v>
      </c>
      <c r="AB27" s="70"/>
      <c r="AC27" s="70">
        <f>IF('ورود نمرات'!AD27=97,('ورود نمرات'!AC27*2)/1,IF('ورود نمرات'!AD27=98,'ورود نمرات'!$AC$2*('ورود نمرات'!AC27/3),'ورود نمرات'!$AC$2*((('ورود نمرات'!AD27*2)+'ورود نمرات'!AC27)/3)))</f>
        <v>40</v>
      </c>
      <c r="AD27" s="70"/>
      <c r="AE27" s="70">
        <f>IF('ورود نمرات'!AF27=97,('ورود نمرات'!AE27*2)/1,IF('ورود نمرات'!AF27=98,'ورود نمرات'!$AE$2*('ورود نمرات'!AE27/3),'ورود نمرات'!$AE$2*((('ورود نمرات'!AF27*2)+'ورود نمرات'!AE27)/3)))</f>
        <v>40</v>
      </c>
      <c r="AF27" s="70"/>
      <c r="AG27" s="70">
        <f>IF('ورود نمرات'!AH27=97,('ورود نمرات'!AG27*2)/1,IF('ورود نمرات'!AH27=98,'ورود نمرات'!$AG$2*('ورود نمرات'!AG27/3),'ورود نمرات'!$AG$2*((('ورود نمرات'!AH27*2)+'ورود نمرات'!AG27)/3)))</f>
        <v>60</v>
      </c>
      <c r="AH27" s="70"/>
      <c r="AI27" s="70">
        <f>IF('ورود نمرات'!AJ27=97,('ورود نمرات'!AI27*2)/1,IF('ورود نمرات'!AJ27=98,'ورود نمرات'!$AI$2*('ورود نمرات'!AI27/3),'ورود نمرات'!$AI$2*((('ورود نمرات'!AJ27*2)+'ورود نمرات'!AI27)/3)))</f>
        <v>40</v>
      </c>
      <c r="AJ27" s="70"/>
      <c r="AK27" s="70">
        <f>'ورود نمرات'!AL27*$AK$2</f>
        <v>40</v>
      </c>
      <c r="AL27" s="70"/>
      <c r="AM27" s="70">
        <f>'ورود نمرات'!AN27*$AM$2</f>
        <v>12</v>
      </c>
      <c r="AN27" s="70"/>
      <c r="AO27" s="3">
        <f t="shared" si="2"/>
        <v>760.66666666666674</v>
      </c>
      <c r="AP27" s="4">
        <f t="shared" si="1"/>
        <v>17.287878787878789</v>
      </c>
    </row>
    <row r="28" spans="1:42" ht="17.25">
      <c r="A28" s="2" t="str">
        <f>'ورود نمرات'!A28</f>
        <v xml:space="preserve">علی </v>
      </c>
      <c r="B28" s="2" t="str">
        <f>'ورود نمرات'!B28</f>
        <v>كبیری بهشت خواه</v>
      </c>
      <c r="C28" s="70">
        <f>IF('ورود نمرات'!D28=97,('ورود نمرات'!C28*2)/1,IF('ورود نمرات'!D28=98,'ورود نمرات'!$C$2*('ورود نمرات'!C28/3),'ورود نمرات'!$C$2*((('ورود نمرات'!D28*2)+'ورود نمرات'!C28)/3)))</f>
        <v>36.666666666666664</v>
      </c>
      <c r="D28" s="70"/>
      <c r="E28" s="70">
        <f>IF('ورود نمرات'!F28=97,('ورود نمرات'!E28*2)/1,IF('ورود نمرات'!F28=98,'ورود نمرات'!$E$2*('ورود نمرات'!E28/3),'ورود نمرات'!$E$2*((('ورود نمرات'!F28*2)+'ورود نمرات'!E28)/3)))</f>
        <v>26.666666666666668</v>
      </c>
      <c r="F28" s="70"/>
      <c r="G28" s="70">
        <f>IF('ورود نمرات'!H28=97,('ورود نمرات'!G28*2)/1,IF('ورود نمرات'!H28=98,'ورود نمرات'!$G$2*('ورود نمرات'!G28/3),'ورود نمرات'!$G$2*((('ورود نمرات'!H28*2)+'ورود نمرات'!G28)/3)))</f>
        <v>18.666666666666668</v>
      </c>
      <c r="H28" s="70"/>
      <c r="I28" s="70">
        <f>IF('ورود نمرات'!J28=97,('ورود نمرات'!I28*2)/1,IF('ورود نمرات'!J28=98,'ورود نمرات'!$I$2*('ورود نمرات'!I28/3),'ورود نمرات'!$I$2*((('ورود نمرات'!J28*2)+'ورود نمرات'!I28)/3)))</f>
        <v>15.333333333333334</v>
      </c>
      <c r="J28" s="70"/>
      <c r="K28" s="70">
        <f>IF('ورود نمرات'!L28=97,('ورود نمرات'!K28*2)/1,IF('ورود نمرات'!L28=98,'ورود نمرات'!$K$2*('ورود نمرات'!K28/3),'ورود نمرات'!$K$2*((('ورود نمرات'!L28*2)+'ورود نمرات'!K28)/3)))</f>
        <v>42</v>
      </c>
      <c r="L28" s="70"/>
      <c r="M28" s="70">
        <f>IF('ورود نمرات'!N28=97,('ورود نمرات'!M28*2)/1,IF('ورود نمرات'!N28=98,'ورود نمرات'!$M$2*('ورود نمرات'!M28/3),'ورود نمرات'!$M$2*((('ورود نمرات'!N28*2)+'ورود نمرات'!M28)/3)))</f>
        <v>30</v>
      </c>
      <c r="N28" s="70"/>
      <c r="O28" s="70">
        <f>IF('ورود نمرات'!P28=97,('ورود نمرات'!O28*2)/1,IF('ورود نمرات'!P28=98,'ورود نمرات'!$O$2*('ورود نمرات'!O28/3),'ورود نمرات'!$O$2*((('ورود نمرات'!P28*2)+'ورود نمرات'!O28)/3)))</f>
        <v>10</v>
      </c>
      <c r="P28" s="70"/>
      <c r="Q28" s="70">
        <f>IF('ورود نمرات'!R28=97,('ورود نمرات'!Q28*2)/1,IF('ورود نمرات'!R28=98,'ورود نمرات'!$Q$2*('ورود نمرات'!Q28/3),'ورود نمرات'!$Q$2*((('ورود نمرات'!R28*2)+'ورود نمرات'!Q28)/3)))</f>
        <v>8</v>
      </c>
      <c r="R28" s="70"/>
      <c r="S28" s="70">
        <f>IF('ورود نمرات'!T28=97,('ورود نمرات'!S28*2)/1,IF('ورود نمرات'!T28=98,'ورود نمرات'!$S$2*('ورود نمرات'!S28/3),'ورود نمرات'!$S$2*((('ورود نمرات'!T28*2)+'ورود نمرات'!S28)/3)))</f>
        <v>12.333333333333334</v>
      </c>
      <c r="T28" s="70"/>
      <c r="U28" s="70">
        <f>IF('ورود نمرات'!V28=97,('ورود نمرات'!U28*2)/1,IF('ورود نمرات'!V28=98,'ورود نمرات'!$U$2*('ورود نمرات'!U28/3),'ورود نمرات'!$U$2*((('ورود نمرات'!V28*2)+'ورود نمرات'!U28)/3)))</f>
        <v>40</v>
      </c>
      <c r="V28" s="70"/>
      <c r="W28" s="70">
        <f>IF('ورود نمرات'!X28=97,('ورود نمرات'!W28*2)/1,IF('ورود نمرات'!X28=98,'ورود نمرات'!$W$2*('ورود نمرات'!W28/3),'ورود نمرات'!$W$2*((('ورود نمرات'!X28*2)+'ورود نمرات'!W28)/3)))</f>
        <v>22.666666666666668</v>
      </c>
      <c r="X28" s="70"/>
      <c r="Y28" s="70">
        <f>IF('ورود نمرات'!Z28=97,('ورود نمرات'!Y28*2)/1,IF('ورود نمرات'!Z28=98,'ورود نمرات'!$Y$2*('ورود نمرات'!Y28/3),'ورود نمرات'!$Y$2*((('ورود نمرات'!Z28*2)+'ورود نمرات'!Y28)/3)))</f>
        <v>72</v>
      </c>
      <c r="Z28" s="70"/>
      <c r="AA28" s="70">
        <f>IF('ورود نمرات'!AB28=97,('ورود نمرات'!AA28*2)/1,IF('ورود نمرات'!AB28=98,'ورود نمرات'!$AA$2*('ورود نمرات'!AA28/3),'ورود نمرات'!$AA$2*((('ورود نمرات'!AB28*2)+'ورود نمرات'!AA28)/3)))</f>
        <v>60</v>
      </c>
      <c r="AB28" s="70"/>
      <c r="AC28" s="70">
        <f>IF('ورود نمرات'!AD28=97,('ورود نمرات'!AC28*2)/1,IF('ورود نمرات'!AD28=98,'ورود نمرات'!$AC$2*('ورود نمرات'!AC28/3),'ورود نمرات'!$AC$2*((('ورود نمرات'!AD28*2)+'ورود نمرات'!AC28)/3)))</f>
        <v>40</v>
      </c>
      <c r="AD28" s="70"/>
      <c r="AE28" s="70">
        <f>IF('ورود نمرات'!AF28=97,('ورود نمرات'!AE28*2)/1,IF('ورود نمرات'!AF28=98,'ورود نمرات'!$AE$2*('ورود نمرات'!AE28/3),'ورود نمرات'!$AE$2*((('ورود نمرات'!AF28*2)+'ورود نمرات'!AE28)/3)))</f>
        <v>40</v>
      </c>
      <c r="AF28" s="70"/>
      <c r="AG28" s="70">
        <f>IF('ورود نمرات'!AH28=97,('ورود نمرات'!AG28*2)/1,IF('ورود نمرات'!AH28=98,'ورود نمرات'!$AG$2*('ورود نمرات'!AG28/3),'ورود نمرات'!$AG$2*((('ورود نمرات'!AH28*2)+'ورود نمرات'!AG28)/3)))</f>
        <v>60</v>
      </c>
      <c r="AH28" s="70"/>
      <c r="AI28" s="70">
        <f>IF('ورود نمرات'!AJ28=97,('ورود نمرات'!AI28*2)/1,IF('ورود نمرات'!AJ28=98,'ورود نمرات'!$AI$2*('ورود نمرات'!AI28/3),'ورود نمرات'!$AI$2*((('ورود نمرات'!AJ28*2)+'ورود نمرات'!AI28)/3)))</f>
        <v>37.333333333333336</v>
      </c>
      <c r="AJ28" s="70"/>
      <c r="AK28" s="70">
        <f>'ورود نمرات'!AL28*$AK$2</f>
        <v>32</v>
      </c>
      <c r="AL28" s="70"/>
      <c r="AM28" s="70">
        <f>'ورود نمرات'!AN28*$AM$2</f>
        <v>28</v>
      </c>
      <c r="AN28" s="70"/>
      <c r="AO28" s="3">
        <f t="shared" si="2"/>
        <v>631.66666666666663</v>
      </c>
      <c r="AP28" s="4">
        <f t="shared" si="1"/>
        <v>14.356060606060606</v>
      </c>
    </row>
    <row r="29" spans="1:42" ht="17.25">
      <c r="A29" s="2" t="str">
        <f>'ورود نمرات'!A29</f>
        <v xml:space="preserve">محمد </v>
      </c>
      <c r="B29" s="2" t="str">
        <f>'ورود نمرات'!B29</f>
        <v>كرمی</v>
      </c>
      <c r="C29" s="70">
        <f>IF('ورود نمرات'!D29=97,('ورود نمرات'!C29*2)/1,IF('ورود نمرات'!D29=98,'ورود نمرات'!$C$2*('ورود نمرات'!C29/3),'ورود نمرات'!$C$2*((('ورود نمرات'!D29*2)+'ورود نمرات'!C29)/3)))</f>
        <v>40</v>
      </c>
      <c r="D29" s="70"/>
      <c r="E29" s="70">
        <f>IF('ورود نمرات'!F29=97,('ورود نمرات'!E29*2)/1,IF('ورود نمرات'!F29=98,'ورود نمرات'!$E$2*('ورود نمرات'!E29/3),'ورود نمرات'!$E$2*((('ورود نمرات'!F29*2)+'ورود نمرات'!E29)/3)))</f>
        <v>40</v>
      </c>
      <c r="F29" s="70"/>
      <c r="G29" s="70">
        <f>IF('ورود نمرات'!H29=97,('ورود نمرات'!G29*2)/1,IF('ورود نمرات'!H29=98,'ورود نمرات'!$G$2*('ورود نمرات'!G29/3),'ورود نمرات'!$G$2*((('ورود نمرات'!H29*2)+'ورود نمرات'!G29)/3)))</f>
        <v>40</v>
      </c>
      <c r="H29" s="70"/>
      <c r="I29" s="70">
        <f>IF('ورود نمرات'!J29=97,('ورود نمرات'!I29*2)/1,IF('ورود نمرات'!J29=98,'ورود نمرات'!$I$2*('ورود نمرات'!I29/3),'ورود نمرات'!$I$2*((('ورود نمرات'!J29*2)+'ورود نمرات'!I29)/3)))</f>
        <v>19.333333333333332</v>
      </c>
      <c r="J29" s="70"/>
      <c r="K29" s="70">
        <f>IF('ورود نمرات'!L29=97,('ورود نمرات'!K29*2)/1,IF('ورود نمرات'!L29=98,'ورود نمرات'!$K$2*('ورود نمرات'!K29/3),'ورود نمرات'!$K$2*((('ورود نمرات'!L29*2)+'ورود نمرات'!K29)/3)))</f>
        <v>60</v>
      </c>
      <c r="L29" s="70"/>
      <c r="M29" s="70">
        <f>IF('ورود نمرات'!N29=97,('ورود نمرات'!M29*2)/1,IF('ورود نمرات'!N29=98,'ورود نمرات'!$M$2*('ورود نمرات'!M29/3),'ورود نمرات'!$M$2*((('ورود نمرات'!N29*2)+'ورود نمرات'!M29)/3)))</f>
        <v>60</v>
      </c>
      <c r="N29" s="70"/>
      <c r="O29" s="70">
        <f>IF('ورود نمرات'!P29=97,('ورود نمرات'!O29*2)/1,IF('ورود نمرات'!P29=98,'ورود نمرات'!$O$2*('ورود نمرات'!O29/3),'ورود نمرات'!$O$2*((('ورود نمرات'!P29*2)+'ورود نمرات'!O29)/3)))</f>
        <v>19.333333333333332</v>
      </c>
      <c r="P29" s="70"/>
      <c r="Q29" s="70">
        <f>IF('ورود نمرات'!R29=97,('ورود نمرات'!Q29*2)/1,IF('ورود نمرات'!R29=98,'ورود نمرات'!$Q$2*('ورود نمرات'!Q29/3),'ورود نمرات'!$Q$2*((('ورود نمرات'!R29*2)+'ورود نمرات'!Q29)/3)))</f>
        <v>36</v>
      </c>
      <c r="R29" s="70"/>
      <c r="S29" s="70">
        <f>IF('ورود نمرات'!T29=97,('ورود نمرات'!S29*2)/1,IF('ورود نمرات'!T29=98,'ورود نمرات'!$S$2*('ورود نمرات'!S29/3),'ورود نمرات'!$S$2*((('ورود نمرات'!T29*2)+'ورود نمرات'!S29)/3)))</f>
        <v>37.333333333333336</v>
      </c>
      <c r="T29" s="70"/>
      <c r="U29" s="70">
        <f>IF('ورود نمرات'!V29=97,('ورود نمرات'!U29*2)/1,IF('ورود نمرات'!V29=98,'ورود نمرات'!$U$2*('ورود نمرات'!U29/3),'ورود نمرات'!$U$2*((('ورود نمرات'!V29*2)+'ورود نمرات'!U29)/3)))</f>
        <v>40</v>
      </c>
      <c r="V29" s="70"/>
      <c r="W29" s="70">
        <f>IF('ورود نمرات'!X29=97,('ورود نمرات'!W29*2)/1,IF('ورود نمرات'!X29=98,'ورود نمرات'!$W$2*('ورود نمرات'!W29/3),'ورود نمرات'!$W$2*((('ورود نمرات'!X29*2)+'ورود نمرات'!W29)/3)))</f>
        <v>58.666666666666664</v>
      </c>
      <c r="X29" s="70"/>
      <c r="Y29" s="70">
        <f>IF('ورود نمرات'!Z29=97,('ورود نمرات'!Y29*2)/1,IF('ورود نمرات'!Z29=98,'ورود نمرات'!$Y$2*('ورود نمرات'!Y29/3),'ورود نمرات'!$Y$2*((('ورود نمرات'!Z29*2)+'ورود نمرات'!Y29)/3)))</f>
        <v>80</v>
      </c>
      <c r="Z29" s="70"/>
      <c r="AA29" s="70">
        <f>IF('ورود نمرات'!AB29=97,('ورود نمرات'!AA29*2)/1,IF('ورود نمرات'!AB29=98,'ورود نمرات'!$AA$2*('ورود نمرات'!AA29/3),'ورود نمرات'!$AA$2*((('ورود نمرات'!AB29*2)+'ورود نمرات'!AA29)/3)))</f>
        <v>60</v>
      </c>
      <c r="AB29" s="70"/>
      <c r="AC29" s="70">
        <f>IF('ورود نمرات'!AD29=97,('ورود نمرات'!AC29*2)/1,IF('ورود نمرات'!AD29=98,'ورود نمرات'!$AC$2*('ورود نمرات'!AC29/3),'ورود نمرات'!$AC$2*((('ورود نمرات'!AD29*2)+'ورود نمرات'!AC29)/3)))</f>
        <v>40</v>
      </c>
      <c r="AD29" s="70"/>
      <c r="AE29" s="70">
        <f>IF('ورود نمرات'!AF29=97,('ورود نمرات'!AE29*2)/1,IF('ورود نمرات'!AF29=98,'ورود نمرات'!$AE$2*('ورود نمرات'!AE29/3),'ورود نمرات'!$AE$2*((('ورود نمرات'!AF29*2)+'ورود نمرات'!AE29)/3)))</f>
        <v>37.333333333333336</v>
      </c>
      <c r="AF29" s="70"/>
      <c r="AG29" s="70">
        <f>IF('ورود نمرات'!AH29=97,('ورود نمرات'!AG29*2)/1,IF('ورود نمرات'!AH29=98,'ورود نمرات'!$AG$2*('ورود نمرات'!AG29/3),'ورود نمرات'!$AG$2*((('ورود نمرات'!AH29*2)+'ورود نمرات'!AG29)/3)))</f>
        <v>60</v>
      </c>
      <c r="AH29" s="70"/>
      <c r="AI29" s="70">
        <f>IF('ورود نمرات'!AJ29=97,('ورود نمرات'!AI29*2)/1,IF('ورود نمرات'!AJ29=98,'ورود نمرات'!$AI$2*('ورود نمرات'!AI29/3),'ورود نمرات'!$AI$2*((('ورود نمرات'!AJ29*2)+'ورود نمرات'!AI29)/3)))</f>
        <v>31.333333333333332</v>
      </c>
      <c r="AJ29" s="70"/>
      <c r="AK29" s="70">
        <f>'ورود نمرات'!AL29*$AK$2</f>
        <v>36</v>
      </c>
      <c r="AL29" s="70"/>
      <c r="AM29" s="70">
        <f>'ورود نمرات'!AN29*$AM$2</f>
        <v>0</v>
      </c>
      <c r="AN29" s="70"/>
      <c r="AO29" s="3">
        <f t="shared" si="2"/>
        <v>795.33333333333348</v>
      </c>
      <c r="AP29" s="4">
        <f t="shared" si="1"/>
        <v>18.075757575757578</v>
      </c>
    </row>
    <row r="30" spans="1:42" ht="17.25">
      <c r="A30" s="2" t="str">
        <f>'ورود نمرات'!A30</f>
        <v xml:space="preserve">محمدپارسا </v>
      </c>
      <c r="B30" s="2" t="str">
        <f>'ورود نمرات'!B30</f>
        <v>كریمی</v>
      </c>
      <c r="C30" s="70">
        <f>IF('ورود نمرات'!D30=97,('ورود نمرات'!C30*2)/1,IF('ورود نمرات'!D30=98,'ورود نمرات'!$C$2*('ورود نمرات'!C30/3),'ورود نمرات'!$C$2*((('ورود نمرات'!D30*2)+'ورود نمرات'!C30)/3)))</f>
        <v>38.666666666666664</v>
      </c>
      <c r="D30" s="70"/>
      <c r="E30" s="70">
        <f>IF('ورود نمرات'!F30=97,('ورود نمرات'!E30*2)/1,IF('ورود نمرات'!F30=98,'ورود نمرات'!$E$2*('ورود نمرات'!E30/3),'ورود نمرات'!$E$2*((('ورود نمرات'!F30*2)+'ورود نمرات'!E30)/3)))</f>
        <v>37.333333333333336</v>
      </c>
      <c r="F30" s="70"/>
      <c r="G30" s="70">
        <f>IF('ورود نمرات'!H30=97,('ورود نمرات'!G30*2)/1,IF('ورود نمرات'!H30=98,'ورود نمرات'!$G$2*('ورود نمرات'!G30/3),'ورود نمرات'!$G$2*((('ورود نمرات'!H30*2)+'ورود نمرات'!G30)/3)))</f>
        <v>40</v>
      </c>
      <c r="H30" s="70"/>
      <c r="I30" s="70">
        <f>IF('ورود نمرات'!J30=97,('ورود نمرات'!I30*2)/1,IF('ورود نمرات'!J30=98,'ورود نمرات'!$I$2*('ورود نمرات'!I30/3),'ورود نمرات'!$I$2*((('ورود نمرات'!J30*2)+'ورود نمرات'!I30)/3)))</f>
        <v>19.333333333333332</v>
      </c>
      <c r="J30" s="70"/>
      <c r="K30" s="70">
        <f>IF('ورود نمرات'!L30=97,('ورود نمرات'!K30*2)/1,IF('ورود نمرات'!L30=98,'ورود نمرات'!$K$2*('ورود نمرات'!K30/3),'ورود نمرات'!$K$2*((('ورود نمرات'!L30*2)+'ورود نمرات'!K30)/3)))</f>
        <v>57</v>
      </c>
      <c r="L30" s="70"/>
      <c r="M30" s="70">
        <f>IF('ورود نمرات'!N30=97,('ورود نمرات'!M30*2)/1,IF('ورود نمرات'!N30=98,'ورود نمرات'!$M$2*('ورود نمرات'!M30/3),'ورود نمرات'!$M$2*((('ورود نمرات'!N30*2)+'ورود نمرات'!M30)/3)))</f>
        <v>30</v>
      </c>
      <c r="N30" s="70"/>
      <c r="O30" s="70">
        <f>IF('ورود نمرات'!P30=97,('ورود نمرات'!O30*2)/1,IF('ورود نمرات'!P30=98,'ورود نمرات'!$O$2*('ورود نمرات'!O30/3),'ورود نمرات'!$O$2*((('ورود نمرات'!P30*2)+'ورود نمرات'!O30)/3)))</f>
        <v>18</v>
      </c>
      <c r="P30" s="70"/>
      <c r="Q30" s="70">
        <f>IF('ورود نمرات'!R30=97,('ورود نمرات'!Q30*2)/1,IF('ورود نمرات'!R30=98,'ورود نمرات'!$Q$2*('ورود نمرات'!Q30/3),'ورود نمرات'!$Q$2*((('ورود نمرات'!R30*2)+'ورود نمرات'!Q30)/3)))</f>
        <v>17.333333333333332</v>
      </c>
      <c r="R30" s="70"/>
      <c r="S30" s="70">
        <f>IF('ورود نمرات'!T30=97,('ورود نمرات'!S30*2)/1,IF('ورود نمرات'!T30=98,'ورود نمرات'!$S$2*('ورود نمرات'!S30/3),'ورود نمرات'!$S$2*((('ورود نمرات'!T30*2)+'ورود نمرات'!S30)/3)))</f>
        <v>24.666666666666668</v>
      </c>
      <c r="T30" s="70"/>
      <c r="U30" s="70">
        <f>IF('ورود نمرات'!V30=97,('ورود نمرات'!U30*2)/1,IF('ورود نمرات'!V30=98,'ورود نمرات'!$U$2*('ورود نمرات'!U30/3),'ورود نمرات'!$U$2*((('ورود نمرات'!V30*2)+'ورود نمرات'!U30)/3)))</f>
        <v>40</v>
      </c>
      <c r="V30" s="70"/>
      <c r="W30" s="70">
        <f>IF('ورود نمرات'!X30=97,('ورود نمرات'!W30*2)/1,IF('ورود نمرات'!X30=98,'ورود نمرات'!$W$2*('ورود نمرات'!W30/3),'ورود نمرات'!$W$2*((('ورود نمرات'!X30*2)+'ورود نمرات'!W30)/3)))</f>
        <v>58.666666666666664</v>
      </c>
      <c r="X30" s="70"/>
      <c r="Y30" s="70">
        <f>IF('ورود نمرات'!Z30=97,('ورود نمرات'!Y30*2)/1,IF('ورود نمرات'!Z30=98,'ورود نمرات'!$Y$2*('ورود نمرات'!Y30/3),'ورود نمرات'!$Y$2*((('ورود نمرات'!Z30*2)+'ورود نمرات'!Y30)/3)))</f>
        <v>80</v>
      </c>
      <c r="Z30" s="70"/>
      <c r="AA30" s="70">
        <f>IF('ورود نمرات'!AB30=97,('ورود نمرات'!AA30*2)/1,IF('ورود نمرات'!AB30=98,'ورود نمرات'!$AA$2*('ورود نمرات'!AA30/3),'ورود نمرات'!$AA$2*((('ورود نمرات'!AB30*2)+'ورود نمرات'!AA30)/3)))</f>
        <v>60</v>
      </c>
      <c r="AB30" s="70"/>
      <c r="AC30" s="70">
        <f>IF('ورود نمرات'!AD30=97,('ورود نمرات'!AC30*2)/1,IF('ورود نمرات'!AD30=98,'ورود نمرات'!$AC$2*('ورود نمرات'!AC30/3),'ورود نمرات'!$AC$2*((('ورود نمرات'!AD30*2)+'ورود نمرات'!AC30)/3)))</f>
        <v>40</v>
      </c>
      <c r="AD30" s="70"/>
      <c r="AE30" s="70">
        <f>IF('ورود نمرات'!AF30=97,('ورود نمرات'!AE30*2)/1,IF('ورود نمرات'!AF30=98,'ورود نمرات'!$AE$2*('ورود نمرات'!AE30/3),'ورود نمرات'!$AE$2*((('ورود نمرات'!AF30*2)+'ورود نمرات'!AE30)/3)))</f>
        <v>31.333333333333332</v>
      </c>
      <c r="AF30" s="70"/>
      <c r="AG30" s="70">
        <f>IF('ورود نمرات'!AH30=97,('ورود نمرات'!AG30*2)/1,IF('ورود نمرات'!AH30=98,'ورود نمرات'!$AG$2*('ورود نمرات'!AG30/3),'ورود نمرات'!$AG$2*((('ورود نمرات'!AH30*2)+'ورود نمرات'!AG30)/3)))</f>
        <v>30</v>
      </c>
      <c r="AH30" s="70"/>
      <c r="AI30" s="70">
        <f>IF('ورود نمرات'!AJ30=97,('ورود نمرات'!AI30*2)/1,IF('ورود نمرات'!AJ30=98,'ورود نمرات'!$AI$2*('ورود نمرات'!AI30/3),'ورود نمرات'!$AI$2*((('ورود نمرات'!AJ30*2)+'ورود نمرات'!AI30)/3)))</f>
        <v>40</v>
      </c>
      <c r="AJ30" s="70"/>
      <c r="AK30" s="70">
        <f>'ورود نمرات'!AL30*$AK$2</f>
        <v>40</v>
      </c>
      <c r="AL30" s="70"/>
      <c r="AM30" s="70">
        <f>'ورود نمرات'!AN30*$AM$2</f>
        <v>12</v>
      </c>
      <c r="AN30" s="70"/>
      <c r="AO30" s="3">
        <f t="shared" si="2"/>
        <v>714.33333333333337</v>
      </c>
      <c r="AP30" s="4">
        <f t="shared" si="1"/>
        <v>16.234848484848484</v>
      </c>
    </row>
    <row r="31" spans="1:42" ht="17.25">
      <c r="A31" s="2" t="str">
        <f>'ورود نمرات'!A31</f>
        <v xml:space="preserve">امیر </v>
      </c>
      <c r="B31" s="2" t="str">
        <f>'ورود نمرات'!B31</f>
        <v>كلاته ملائی</v>
      </c>
      <c r="C31" s="70">
        <f>IF('ورود نمرات'!D31=97,('ورود نمرات'!C31*2)/1,IF('ورود نمرات'!D31=98,'ورود نمرات'!$C$2*('ورود نمرات'!C31/3),'ورود نمرات'!$C$2*((('ورود نمرات'!D31*2)+'ورود نمرات'!C31)/3)))</f>
        <v>30.666666666666668</v>
      </c>
      <c r="D31" s="70"/>
      <c r="E31" s="70">
        <f>IF('ورود نمرات'!F31=97,('ورود نمرات'!E31*2)/1,IF('ورود نمرات'!F31=98,'ورود نمرات'!$E$2*('ورود نمرات'!E31/3),'ورود نمرات'!$E$2*((('ورود نمرات'!F31*2)+'ورود نمرات'!E31)/3)))</f>
        <v>28</v>
      </c>
      <c r="F31" s="70"/>
      <c r="G31" s="70">
        <f>IF('ورود نمرات'!H31=97,('ورود نمرات'!G31*2)/1,IF('ورود نمرات'!H31=98,'ورود نمرات'!$G$2*('ورود نمرات'!G31/3),'ورود نمرات'!$G$2*((('ورود نمرات'!H31*2)+'ورود نمرات'!G31)/3)))</f>
        <v>35.333333333333336</v>
      </c>
      <c r="H31" s="70"/>
      <c r="I31" s="70">
        <f>IF('ورود نمرات'!J31=97,('ورود نمرات'!I31*2)/1,IF('ورود نمرات'!J31=98,'ورود نمرات'!$I$2*('ورود نمرات'!I31/3),'ورود نمرات'!$I$2*((('ورود نمرات'!J31*2)+'ورود نمرات'!I31)/3)))</f>
        <v>17</v>
      </c>
      <c r="J31" s="70"/>
      <c r="K31" s="70">
        <f>IF('ورود نمرات'!L31=97,('ورود نمرات'!K31*2)/1,IF('ورود نمرات'!L31=98,'ورود نمرات'!$K$2*('ورود نمرات'!K31/3),'ورود نمرات'!$K$2*((('ورود نمرات'!L31*2)+'ورود نمرات'!K31)/3)))</f>
        <v>42</v>
      </c>
      <c r="L31" s="70"/>
      <c r="M31" s="70">
        <f>IF('ورود نمرات'!N31=97,('ورود نمرات'!M31*2)/1,IF('ورود نمرات'!N31=98,'ورود نمرات'!$M$2*('ورود نمرات'!M31/3),'ورود نمرات'!$M$2*((('ورود نمرات'!N31*2)+'ورود نمرات'!M31)/3)))</f>
        <v>23</v>
      </c>
      <c r="N31" s="70"/>
      <c r="O31" s="70">
        <f>IF('ورود نمرات'!P31=97,('ورود نمرات'!O31*2)/1,IF('ورود نمرات'!P31=98,'ورود نمرات'!$O$2*('ورود نمرات'!O31/3),'ورود نمرات'!$O$2*((('ورود نمرات'!P31*2)+'ورود نمرات'!O31)/3)))</f>
        <v>8.6666666666666661</v>
      </c>
      <c r="P31" s="70"/>
      <c r="Q31" s="70">
        <f>IF('ورود نمرات'!R31=97,('ورود نمرات'!Q31*2)/1,IF('ورود نمرات'!R31=98,'ورود نمرات'!$Q$2*('ورود نمرات'!Q31/3),'ورود نمرات'!$Q$2*((('ورود نمرات'!R31*2)+'ورود نمرات'!Q31)/3)))</f>
        <v>8</v>
      </c>
      <c r="R31" s="70"/>
      <c r="S31" s="70">
        <f>IF('ورود نمرات'!T31=97,('ورود نمرات'!S31*2)/1,IF('ورود نمرات'!T31=98,'ورود نمرات'!$S$2*('ورود نمرات'!S31/3),'ورود نمرات'!$S$2*((('ورود نمرات'!T31*2)+'ورود نمرات'!S31)/3)))</f>
        <v>10</v>
      </c>
      <c r="T31" s="70"/>
      <c r="U31" s="70">
        <f>IF('ورود نمرات'!V31=97,('ورود نمرات'!U31*2)/1,IF('ورود نمرات'!V31=98,'ورود نمرات'!$U$2*('ورود نمرات'!U31/3),'ورود نمرات'!$U$2*((('ورود نمرات'!V31*2)+'ورود نمرات'!U31)/3)))</f>
        <v>40</v>
      </c>
      <c r="V31" s="70"/>
      <c r="W31" s="70">
        <f>IF('ورود نمرات'!X31=97,('ورود نمرات'!W31*2)/1,IF('ورود نمرات'!X31=98,'ورود نمرات'!$W$2*('ورود نمرات'!W31/3),'ورود نمرات'!$W$2*((('ورود نمرات'!X31*2)+'ورود نمرات'!W31)/3)))</f>
        <v>37.333333333333336</v>
      </c>
      <c r="X31" s="70"/>
      <c r="Y31" s="70">
        <f>IF('ورود نمرات'!Z31=97,('ورود نمرات'!Y31*2)/1,IF('ورود نمرات'!Z31=98,'ورود نمرات'!$Y$2*('ورود نمرات'!Y31/3),'ورود نمرات'!$Y$2*((('ورود نمرات'!Z31*2)+'ورود نمرات'!Y31)/3)))</f>
        <v>77.333333333333329</v>
      </c>
      <c r="Z31" s="70"/>
      <c r="AA31" s="70">
        <f>IF('ورود نمرات'!AB31=97,('ورود نمرات'!AA31*2)/1,IF('ورود نمرات'!AB31=98,'ورود نمرات'!$AA$2*('ورود نمرات'!AA31/3),'ورود نمرات'!$AA$2*((('ورود نمرات'!AB31*2)+'ورود نمرات'!AA31)/3)))</f>
        <v>30</v>
      </c>
      <c r="AB31" s="70"/>
      <c r="AC31" s="70">
        <f>IF('ورود نمرات'!AD31=97,('ورود نمرات'!AC31*2)/1,IF('ورود نمرات'!AD31=98,'ورود نمرات'!$AC$2*('ورود نمرات'!AC31/3),'ورود نمرات'!$AC$2*((('ورود نمرات'!AD31*2)+'ورود نمرات'!AC31)/3)))</f>
        <v>40</v>
      </c>
      <c r="AD31" s="70"/>
      <c r="AE31" s="70">
        <f>IF('ورود نمرات'!AF31=97,('ورود نمرات'!AE31*2)/1,IF('ورود نمرات'!AF31=98,'ورود نمرات'!$AE$2*('ورود نمرات'!AE31/3),'ورود نمرات'!$AE$2*((('ورود نمرات'!AF31*2)+'ورود نمرات'!AE31)/3)))</f>
        <v>40</v>
      </c>
      <c r="AF31" s="70"/>
      <c r="AG31" s="70">
        <f>IF('ورود نمرات'!AH31=97,('ورود نمرات'!AG31*2)/1,IF('ورود نمرات'!AH31=98,'ورود نمرات'!$AG$2*('ورود نمرات'!AG31/3),'ورود نمرات'!$AG$2*((('ورود نمرات'!AH31*2)+'ورود نمرات'!AG31)/3)))</f>
        <v>60</v>
      </c>
      <c r="AH31" s="70"/>
      <c r="AI31" s="70">
        <f>IF('ورود نمرات'!AJ31=97,('ورود نمرات'!AI31*2)/1,IF('ورود نمرات'!AJ31=98,'ورود نمرات'!$AI$2*('ورود نمرات'!AI31/3),'ورود نمرات'!$AI$2*((('ورود نمرات'!AJ31*2)+'ورود نمرات'!AI31)/3)))</f>
        <v>31.333333333333332</v>
      </c>
      <c r="AJ31" s="70"/>
      <c r="AK31" s="70">
        <f>'ورود نمرات'!AL31*$AK$2</f>
        <v>40</v>
      </c>
      <c r="AL31" s="70"/>
      <c r="AM31" s="70">
        <f>'ورود نمرات'!AN31*$AM$2</f>
        <v>17</v>
      </c>
      <c r="AN31" s="70"/>
      <c r="AO31" s="3">
        <f t="shared" si="2"/>
        <v>615.66666666666663</v>
      </c>
      <c r="AP31" s="4">
        <f t="shared" si="1"/>
        <v>13.992424242424242</v>
      </c>
    </row>
    <row r="32" spans="1:42" ht="17.25">
      <c r="A32" s="2" t="str">
        <f>'ورود نمرات'!A32</f>
        <v xml:space="preserve">محمد </v>
      </c>
      <c r="B32" s="2" t="str">
        <f>'ورود نمرات'!B32</f>
        <v>مختاری مقدم</v>
      </c>
      <c r="C32" s="70">
        <f>IF('ورود نمرات'!D32=97,('ورود نمرات'!C32*2)/1,IF('ورود نمرات'!D32=98,'ورود نمرات'!$C$2*('ورود نمرات'!C32/3),'ورود نمرات'!$C$2*((('ورود نمرات'!D32*2)+'ورود نمرات'!C32)/3)))</f>
        <v>38</v>
      </c>
      <c r="D32" s="70"/>
      <c r="E32" s="70">
        <f>IF('ورود نمرات'!F32=97,('ورود نمرات'!E32*2)/1,IF('ورود نمرات'!F32=98,'ورود نمرات'!$E$2*('ورود نمرات'!E32/3),'ورود نمرات'!$E$2*((('ورود نمرات'!F32*2)+'ورود نمرات'!E32)/3)))</f>
        <v>8</v>
      </c>
      <c r="F32" s="70"/>
      <c r="G32" s="70">
        <f>IF('ورود نمرات'!H32=97,('ورود نمرات'!G32*2)/1,IF('ورود نمرات'!H32=98,'ورود نمرات'!$G$2*('ورود نمرات'!G32/3),'ورود نمرات'!$G$2*((('ورود نمرات'!H32*2)+'ورود نمرات'!G32)/3)))</f>
        <v>22.666666666666668</v>
      </c>
      <c r="H32" s="70"/>
      <c r="I32" s="70">
        <f>IF('ورود نمرات'!J32=97,('ورود نمرات'!I32*2)/1,IF('ورود نمرات'!J32=98,'ورود نمرات'!$I$2*('ورود نمرات'!I32/3),'ورود نمرات'!$I$2*((('ورود نمرات'!J32*2)+'ورود نمرات'!I32)/3)))</f>
        <v>32</v>
      </c>
      <c r="J32" s="70"/>
      <c r="K32" s="70">
        <f>IF('ورود نمرات'!L32=97,('ورود نمرات'!K32*2)/1,IF('ورود نمرات'!L32=98,'ورود نمرات'!$K$2*('ورود نمرات'!K32/3),'ورود نمرات'!$K$2*((('ورود نمرات'!L32*2)+'ورود نمرات'!K32)/3)))</f>
        <v>20</v>
      </c>
      <c r="L32" s="70"/>
      <c r="M32" s="70">
        <f>IF('ورود نمرات'!N32=97,('ورود نمرات'!M32*2)/1,IF('ورود نمرات'!N32=98,'ورود نمرات'!$M$2*('ورود نمرات'!M32/3),'ورود نمرات'!$M$2*((('ورود نمرات'!N32*2)+'ورود نمرات'!M32)/3)))</f>
        <v>31</v>
      </c>
      <c r="N32" s="70"/>
      <c r="O32" s="70">
        <f>IF('ورود نمرات'!P32=97,('ورود نمرات'!O32*2)/1,IF('ورود نمرات'!P32=98,'ورود نمرات'!$O$2*('ورود نمرات'!O32/3),'ورود نمرات'!$O$2*((('ورود نمرات'!P32*2)+'ورود نمرات'!O32)/3)))</f>
        <v>2.3333333333333335</v>
      </c>
      <c r="P32" s="70"/>
      <c r="Q32" s="70">
        <f>IF('ورود نمرات'!R32=97,('ورود نمرات'!Q32*2)/1,IF('ورود نمرات'!R32=98,'ورود نمرات'!$Q$2*('ورود نمرات'!Q32/3),'ورود نمرات'!$Q$2*((('ورود نمرات'!R32*2)+'ورود نمرات'!Q32)/3)))</f>
        <v>22</v>
      </c>
      <c r="R32" s="70"/>
      <c r="S32" s="70">
        <f>IF('ورود نمرات'!T32=97,('ورود نمرات'!S32*2)/1,IF('ورود نمرات'!T32=98,'ورود نمرات'!$S$2*('ورود نمرات'!S32/3),'ورود نمرات'!$S$2*((('ورود نمرات'!T32*2)+'ورود نمرات'!S32)/3)))</f>
        <v>10</v>
      </c>
      <c r="T32" s="70"/>
      <c r="U32" s="70">
        <f>IF('ورود نمرات'!V32=97,('ورود نمرات'!U32*2)/1,IF('ورود نمرات'!V32=98,'ورود نمرات'!$U$2*('ورود نمرات'!U32/3),'ورود نمرات'!$U$2*((('ورود نمرات'!V32*2)+'ورود نمرات'!U32)/3)))</f>
        <v>39.333333333333336</v>
      </c>
      <c r="V32" s="70"/>
      <c r="W32" s="70">
        <f>IF('ورود نمرات'!X32=97,('ورود نمرات'!W32*2)/1,IF('ورود نمرات'!X32=98,'ورود نمرات'!$W$2*('ورود نمرات'!W32/3),'ورود نمرات'!$W$2*((('ورود نمرات'!X32*2)+'ورود نمرات'!W32)/3)))</f>
        <v>26.666666666666668</v>
      </c>
      <c r="X32" s="70"/>
      <c r="Y32" s="70">
        <f>IF('ورود نمرات'!Z32=97,('ورود نمرات'!Y32*2)/1,IF('ورود نمرات'!Z32=98,'ورود نمرات'!$Y$2*('ورود نمرات'!Y32/3),'ورود نمرات'!$Y$2*((('ورود نمرات'!Z32*2)+'ورود نمرات'!Y32)/3)))</f>
        <v>20</v>
      </c>
      <c r="Z32" s="70"/>
      <c r="AA32" s="70">
        <f>IF('ورود نمرات'!AB32=97,('ورود نمرات'!AA32*2)/1,IF('ورود نمرات'!AB32=98,'ورود نمرات'!$AA$2*('ورود نمرات'!AA32/3),'ورود نمرات'!$AA$2*((('ورود نمرات'!AB32*2)+'ورود نمرات'!AA32)/3)))</f>
        <v>30</v>
      </c>
      <c r="AB32" s="70"/>
      <c r="AC32" s="70">
        <f>IF('ورود نمرات'!AD32=97,('ورود نمرات'!AC32*2)/1,IF('ورود نمرات'!AD32=98,'ورود نمرات'!$AC$2*('ورود نمرات'!AC32/3),'ورود نمرات'!$AC$2*((('ورود نمرات'!AD32*2)+'ورود نمرات'!AC32)/3)))</f>
        <v>40</v>
      </c>
      <c r="AD32" s="70"/>
      <c r="AE32" s="70">
        <f>IF('ورود نمرات'!AF32=97,('ورود نمرات'!AE32*2)/1,IF('ورود نمرات'!AF32=98,'ورود نمرات'!$AE$2*('ورود نمرات'!AE32/3),'ورود نمرات'!$AE$2*((('ورود نمرات'!AF32*2)+'ورود نمرات'!AE32)/3)))</f>
        <v>40</v>
      </c>
      <c r="AF32" s="70"/>
      <c r="AG32" s="70">
        <f>IF('ورود نمرات'!AH32=97,('ورود نمرات'!AG32*2)/1,IF('ورود نمرات'!AH32=98,'ورود نمرات'!$AG$2*('ورود نمرات'!AG32/3),'ورود نمرات'!$AG$2*((('ورود نمرات'!AH32*2)+'ورود نمرات'!AG32)/3)))</f>
        <v>30</v>
      </c>
      <c r="AH32" s="70"/>
      <c r="AI32" s="70">
        <f>IF('ورود نمرات'!AJ32=97,('ورود نمرات'!AI32*2)/1,IF('ورود نمرات'!AJ32=98,'ورود نمرات'!$AI$2*('ورود نمرات'!AI32/3),'ورود نمرات'!$AI$2*((('ورود نمرات'!AJ32*2)+'ورود نمرات'!AI32)/3)))</f>
        <v>40</v>
      </c>
      <c r="AJ32" s="70"/>
      <c r="AK32" s="70">
        <f>'ورود نمرات'!AL32*$AK$2</f>
        <v>26</v>
      </c>
      <c r="AL32" s="70"/>
      <c r="AM32" s="70">
        <f>'ورود نمرات'!AN32*$AM$2</f>
        <v>23</v>
      </c>
      <c r="AN32" s="70"/>
      <c r="AO32" s="3">
        <f t="shared" si="2"/>
        <v>501</v>
      </c>
      <c r="AP32" s="4">
        <f t="shared" si="1"/>
        <v>11.386363636363637</v>
      </c>
    </row>
    <row r="33" spans="1:42" ht="17.25">
      <c r="A33" s="2" t="str">
        <f>'ورود نمرات'!A33</f>
        <v xml:space="preserve">مهدی  </v>
      </c>
      <c r="B33" s="2" t="str">
        <f>'ورود نمرات'!B33</f>
        <v>مرتضوی</v>
      </c>
      <c r="C33" s="70">
        <f>IF('ورود نمرات'!D33=97,('ورود نمرات'!C33*2)/1,IF('ورود نمرات'!D33=98,'ورود نمرات'!$C$2*('ورود نمرات'!C33/3),'ورود نمرات'!$C$2*((('ورود نمرات'!D33*2)+'ورود نمرات'!C33)/3)))</f>
        <v>40</v>
      </c>
      <c r="D33" s="70"/>
      <c r="E33" s="70">
        <f>IF('ورود نمرات'!F33=97,('ورود نمرات'!E33*2)/1,IF('ورود نمرات'!F33=98,'ورود نمرات'!$E$2*('ورود نمرات'!E33/3),'ورود نمرات'!$E$2*((('ورود نمرات'!F33*2)+'ورود نمرات'!E33)/3)))</f>
        <v>37.333333333333336</v>
      </c>
      <c r="F33" s="70"/>
      <c r="G33" s="70">
        <f>IF('ورود نمرات'!H33=97,('ورود نمرات'!G33*2)/1,IF('ورود نمرات'!H33=98,'ورود نمرات'!$G$2*('ورود نمرات'!G33/3),'ورود نمرات'!$G$2*((('ورود نمرات'!H33*2)+'ورود نمرات'!G33)/3)))</f>
        <v>40</v>
      </c>
      <c r="H33" s="70"/>
      <c r="I33" s="70">
        <f>IF('ورود نمرات'!J33=97,('ورود نمرات'!I33*2)/1,IF('ورود نمرات'!J33=98,'ورود نمرات'!$I$2*('ورود نمرات'!I33/3),'ورود نمرات'!$I$2*((('ورود نمرات'!J33*2)+'ورود نمرات'!I33)/3)))</f>
        <v>20</v>
      </c>
      <c r="J33" s="70"/>
      <c r="K33" s="70">
        <f>IF('ورود نمرات'!L33=97,('ورود نمرات'!K33*2)/1,IF('ورود نمرات'!L33=98,'ورود نمرات'!$K$2*('ورود نمرات'!K33/3),'ورود نمرات'!$K$2*((('ورود نمرات'!L33*2)+'ورود نمرات'!K33)/3)))</f>
        <v>60</v>
      </c>
      <c r="L33" s="70"/>
      <c r="M33" s="70">
        <f>IF('ورود نمرات'!N33=97,('ورود نمرات'!M33*2)/1,IF('ورود نمرات'!N33=98,'ورود نمرات'!$M$2*('ورود نمرات'!M33/3),'ورود نمرات'!$M$2*((('ورود نمرات'!N33*2)+'ورود نمرات'!M33)/3)))</f>
        <v>40</v>
      </c>
      <c r="N33" s="70"/>
      <c r="O33" s="70">
        <f>IF('ورود نمرات'!P33=97,('ورود نمرات'!O33*2)/1,IF('ورود نمرات'!P33=98,'ورود نمرات'!$O$2*('ورود نمرات'!O33/3),'ورود نمرات'!$O$2*((('ورود نمرات'!P33*2)+'ورود نمرات'!O33)/3)))</f>
        <v>6.666666666666667</v>
      </c>
      <c r="P33" s="70"/>
      <c r="Q33" s="70">
        <f>IF('ورود نمرات'!R33=97,('ورود نمرات'!Q33*2)/1,IF('ورود نمرات'!R33=98,'ورود نمرات'!$Q$2*('ورود نمرات'!Q33/3),'ورود نمرات'!$Q$2*((('ورود نمرات'!R33*2)+'ورود نمرات'!Q33)/3)))</f>
        <v>30.666666666666668</v>
      </c>
      <c r="R33" s="70"/>
      <c r="S33" s="70">
        <f>IF('ورود نمرات'!T33=97,('ورود نمرات'!S33*2)/1,IF('ورود نمرات'!T33=98,'ورود نمرات'!$S$2*('ورود نمرات'!S33/3),'ورود نمرات'!$S$2*((('ورود نمرات'!T33*2)+'ورود نمرات'!S33)/3)))</f>
        <v>30.666666666666668</v>
      </c>
      <c r="T33" s="70"/>
      <c r="U33" s="70">
        <f>IF('ورود نمرات'!V33=97,('ورود نمرات'!U33*2)/1,IF('ورود نمرات'!V33=98,'ورود نمرات'!$U$2*('ورود نمرات'!U33/3),'ورود نمرات'!$U$2*((('ورود نمرات'!V33*2)+'ورود نمرات'!U33)/3)))</f>
        <v>40</v>
      </c>
      <c r="V33" s="70"/>
      <c r="W33" s="70">
        <f>IF('ورود نمرات'!X33=97,('ورود نمرات'!W33*2)/1,IF('ورود نمرات'!X33=98,'ورود نمرات'!$W$2*('ورود نمرات'!W33/3),'ورود نمرات'!$W$2*((('ورود نمرات'!X33*2)+'ورود نمرات'!W33)/3)))</f>
        <v>80</v>
      </c>
      <c r="X33" s="70"/>
      <c r="Y33" s="70">
        <f>IF('ورود نمرات'!Z33=97,('ورود نمرات'!Y33*2)/1,IF('ورود نمرات'!Z33=98,'ورود نمرات'!$Y$2*('ورود نمرات'!Y33/3),'ورود نمرات'!$Y$2*((('ورود نمرات'!Z33*2)+'ورود نمرات'!Y33)/3)))</f>
        <v>80</v>
      </c>
      <c r="Z33" s="70"/>
      <c r="AA33" s="70">
        <f>IF('ورود نمرات'!AB33=97,('ورود نمرات'!AA33*2)/1,IF('ورود نمرات'!AB33=98,'ورود نمرات'!$AA$2*('ورود نمرات'!AA33/3),'ورود نمرات'!$AA$2*((('ورود نمرات'!AB33*2)+'ورود نمرات'!AA33)/3)))</f>
        <v>60</v>
      </c>
      <c r="AB33" s="70"/>
      <c r="AC33" s="70">
        <f>IF('ورود نمرات'!AD33=97,('ورود نمرات'!AC33*2)/1,IF('ورود نمرات'!AD33=98,'ورود نمرات'!$AC$2*('ورود نمرات'!AC33/3),'ورود نمرات'!$AC$2*((('ورود نمرات'!AD33*2)+'ورود نمرات'!AC33)/3)))</f>
        <v>40</v>
      </c>
      <c r="AD33" s="70"/>
      <c r="AE33" s="70">
        <f>IF('ورود نمرات'!AF33=97,('ورود نمرات'!AE33*2)/1,IF('ورود نمرات'!AF33=98,'ورود نمرات'!$AE$2*('ورود نمرات'!AE33/3),'ورود نمرات'!$AE$2*((('ورود نمرات'!AF33*2)+'ورود نمرات'!AE33)/3)))</f>
        <v>40</v>
      </c>
      <c r="AF33" s="70"/>
      <c r="AG33" s="70">
        <f>IF('ورود نمرات'!AH33=97,('ورود نمرات'!AG33*2)/1,IF('ورود نمرات'!AH33=98,'ورود نمرات'!$AG$2*('ورود نمرات'!AG33/3),'ورود نمرات'!$AG$2*((('ورود نمرات'!AH33*2)+'ورود نمرات'!AG33)/3)))</f>
        <v>60</v>
      </c>
      <c r="AH33" s="70"/>
      <c r="AI33" s="70">
        <f>IF('ورود نمرات'!AJ33=97,('ورود نمرات'!AI33*2)/1,IF('ورود نمرات'!AJ33=98,'ورود نمرات'!$AI$2*('ورود نمرات'!AI33/3),'ورود نمرات'!$AI$2*((('ورود نمرات'!AJ33*2)+'ورود نمرات'!AI33)/3)))</f>
        <v>40</v>
      </c>
      <c r="AJ33" s="70"/>
      <c r="AK33" s="70">
        <f>'ورود نمرات'!AL33*$AK$2</f>
        <v>40</v>
      </c>
      <c r="AL33" s="70"/>
      <c r="AM33" s="70">
        <f>'ورود نمرات'!AN33*$AM$2</f>
        <v>34</v>
      </c>
      <c r="AN33" s="70"/>
      <c r="AO33" s="3">
        <f t="shared" si="2"/>
        <v>819.33333333333337</v>
      </c>
      <c r="AP33" s="4">
        <f t="shared" si="1"/>
        <v>18.621212121212121</v>
      </c>
    </row>
    <row r="34" spans="1:42" ht="17.25">
      <c r="A34" s="2" t="str">
        <f>'ورود نمرات'!A34</f>
        <v xml:space="preserve">علیرضا </v>
      </c>
      <c r="B34" s="2" t="str">
        <f>'ورود نمرات'!B34</f>
        <v>نجاری ارانی</v>
      </c>
      <c r="C34" s="70">
        <f>IF('ورود نمرات'!D34=97,('ورود نمرات'!C34*2)/1,IF('ورود نمرات'!D34=98,'ورود نمرات'!$C$2*('ورود نمرات'!C34/3),'ورود نمرات'!$C$2*((('ورود نمرات'!D34*2)+'ورود نمرات'!C34)/3)))</f>
        <v>30</v>
      </c>
      <c r="D34" s="70"/>
      <c r="E34" s="70">
        <f>IF('ورود نمرات'!F34=97,('ورود نمرات'!E34*2)/1,IF('ورود نمرات'!F34=98,'ورود نمرات'!$E$2*('ورود نمرات'!E34/3),'ورود نمرات'!$E$2*((('ورود نمرات'!F34*2)+'ورود نمرات'!E34)/3)))</f>
        <v>23.333333333333332</v>
      </c>
      <c r="F34" s="70"/>
      <c r="G34" s="70">
        <f>IF('ورود نمرات'!H34=97,('ورود نمرات'!G34*2)/1,IF('ورود نمرات'!H34=98,'ورود نمرات'!$G$2*('ورود نمرات'!G34/3),'ورود نمرات'!$G$2*((('ورود نمرات'!H34*2)+'ورود نمرات'!G34)/3)))</f>
        <v>31.333333333333332</v>
      </c>
      <c r="H34" s="70"/>
      <c r="I34" s="70">
        <f>IF('ورود نمرات'!J34=97,('ورود نمرات'!I34*2)/1,IF('ورود نمرات'!J34=98,'ورود نمرات'!$I$2*('ورود نمرات'!I34/3),'ورود نمرات'!$I$2*((('ورود نمرات'!J34*2)+'ورود نمرات'!I34)/3)))</f>
        <v>19.333333333333332</v>
      </c>
      <c r="J34" s="70"/>
      <c r="K34" s="70">
        <f>IF('ورود نمرات'!L34=97,('ورود نمرات'!K34*2)/1,IF('ورود نمرات'!L34=98,'ورود نمرات'!$K$2*('ورود نمرات'!K34/3),'ورود نمرات'!$K$2*((('ورود نمرات'!L34*2)+'ورود نمرات'!K34)/3)))</f>
        <v>54</v>
      </c>
      <c r="L34" s="70"/>
      <c r="M34" s="70">
        <f>IF('ورود نمرات'!N34=97,('ورود نمرات'!M34*2)/1,IF('ورود نمرات'!N34=98,'ورود نمرات'!$M$2*('ورود نمرات'!M34/3),'ورود نمرات'!$M$2*((('ورود نمرات'!N34*2)+'ورود نمرات'!M34)/3)))</f>
        <v>27</v>
      </c>
      <c r="N34" s="70"/>
      <c r="O34" s="70">
        <f>IF('ورود نمرات'!P34=97,('ورود نمرات'!O34*2)/1,IF('ورود نمرات'!P34=98,'ورود نمرات'!$O$2*('ورود نمرات'!O34/3),'ورود نمرات'!$O$2*((('ورود نمرات'!P34*2)+'ورود نمرات'!O34)/3)))</f>
        <v>7.333333333333333</v>
      </c>
      <c r="P34" s="70"/>
      <c r="Q34" s="70">
        <f>IF('ورود نمرات'!R34=97,('ورود نمرات'!Q34*2)/1,IF('ورود نمرات'!R34=98,'ورود نمرات'!$Q$2*('ورود نمرات'!Q34/3),'ورود نمرات'!$Q$2*((('ورود نمرات'!R34*2)+'ورود نمرات'!Q34)/3)))</f>
        <v>9.3333333333333339</v>
      </c>
      <c r="R34" s="70"/>
      <c r="S34" s="70">
        <f>IF('ورود نمرات'!T34=97,('ورود نمرات'!S34*2)/1,IF('ورود نمرات'!T34=98,'ورود نمرات'!$S$2*('ورود نمرات'!S34/3),'ورود نمرات'!$S$2*((('ورود نمرات'!T34*2)+'ورود نمرات'!S34)/3)))</f>
        <v>15</v>
      </c>
      <c r="T34" s="70"/>
      <c r="U34" s="70">
        <f>IF('ورود نمرات'!V34=97,('ورود نمرات'!U34*2)/1,IF('ورود نمرات'!V34=98,'ورود نمرات'!$U$2*('ورود نمرات'!U34/3),'ورود نمرات'!$U$2*((('ورود نمرات'!V34*2)+'ورود نمرات'!U34)/3)))</f>
        <v>40</v>
      </c>
      <c r="V34" s="70"/>
      <c r="W34" s="70">
        <f>IF('ورود نمرات'!X34=97,('ورود نمرات'!W34*2)/1,IF('ورود نمرات'!X34=98,'ورود نمرات'!$W$2*('ورود نمرات'!W34/3),'ورود نمرات'!$W$2*((('ورود نمرات'!X34*2)+'ورود نمرات'!W34)/3)))</f>
        <v>37.333333333333336</v>
      </c>
      <c r="X34" s="70"/>
      <c r="Y34" s="70">
        <f>IF('ورود نمرات'!Z34=97,('ورود نمرات'!Y34*2)/1,IF('ورود نمرات'!Z34=98,'ورود نمرات'!$Y$2*('ورود نمرات'!Y34/3),'ورود نمرات'!$Y$2*((('ورود نمرات'!Z34*2)+'ورود نمرات'!Y34)/3)))</f>
        <v>74.666666666666671</v>
      </c>
      <c r="Z34" s="70"/>
      <c r="AA34" s="70">
        <f>IF('ورود نمرات'!AB34=97,('ورود نمرات'!AA34*2)/1,IF('ورود نمرات'!AB34=98,'ورود نمرات'!$AA$2*('ورود نمرات'!AA34/3),'ورود نمرات'!$AA$2*((('ورود نمرات'!AB34*2)+'ورود نمرات'!AA34)/3)))</f>
        <v>60</v>
      </c>
      <c r="AB34" s="70"/>
      <c r="AC34" s="70">
        <f>IF('ورود نمرات'!AD34=97,('ورود نمرات'!AC34*2)/1,IF('ورود نمرات'!AD34=98,'ورود نمرات'!$AC$2*('ورود نمرات'!AC34/3),'ورود نمرات'!$AC$2*((('ورود نمرات'!AD34*2)+'ورود نمرات'!AC34)/3)))</f>
        <v>40</v>
      </c>
      <c r="AD34" s="70"/>
      <c r="AE34" s="70">
        <f>IF('ورود نمرات'!AF34=97,('ورود نمرات'!AE34*2)/1,IF('ورود نمرات'!AF34=98,'ورود نمرات'!$AE$2*('ورود نمرات'!AE34/3),'ورود نمرات'!$AE$2*((('ورود نمرات'!AF34*2)+'ورود نمرات'!AE34)/3)))</f>
        <v>40</v>
      </c>
      <c r="AF34" s="70"/>
      <c r="AG34" s="70">
        <f>IF('ورود نمرات'!AH34=97,('ورود نمرات'!AG34*2)/1,IF('ورود نمرات'!AH34=98,'ورود نمرات'!$AG$2*('ورود نمرات'!AG34/3),'ورود نمرات'!$AG$2*((('ورود نمرات'!AH34*2)+'ورود نمرات'!AG34)/3)))</f>
        <v>60</v>
      </c>
      <c r="AH34" s="70"/>
      <c r="AI34" s="70">
        <f>IF('ورود نمرات'!AJ34=97,('ورود نمرات'!AI34*2)/1,IF('ورود نمرات'!AJ34=98,'ورود نمرات'!$AI$2*('ورود نمرات'!AI34/3),'ورود نمرات'!$AI$2*((('ورود نمرات'!AJ34*2)+'ورود نمرات'!AI34)/3)))</f>
        <v>40</v>
      </c>
      <c r="AJ34" s="70"/>
      <c r="AK34" s="70">
        <f>'ورود نمرات'!AL34*$AK$2</f>
        <v>40</v>
      </c>
      <c r="AL34" s="70"/>
      <c r="AM34" s="70">
        <f>'ورود نمرات'!AN34*$AM$2</f>
        <v>5</v>
      </c>
      <c r="AN34" s="70"/>
      <c r="AO34" s="3">
        <f t="shared" si="2"/>
        <v>653.66666666666674</v>
      </c>
      <c r="AP34" s="4">
        <f t="shared" si="1"/>
        <v>14.856060606060607</v>
      </c>
    </row>
    <row r="35" spans="1:42" ht="17.25">
      <c r="A35" s="2" t="str">
        <f>'ورود نمرات'!A35</f>
        <v xml:space="preserve">محمدرضا </v>
      </c>
      <c r="B35" s="2" t="str">
        <f>'ورود نمرات'!B35</f>
        <v>نظری</v>
      </c>
      <c r="C35" s="70">
        <f>IF('ورود نمرات'!D35=97,('ورود نمرات'!C35*2)/1,IF('ورود نمرات'!D35=98,'ورود نمرات'!$C$2*('ورود نمرات'!C35/3),'ورود نمرات'!$C$2*((('ورود نمرات'!D35*2)+'ورود نمرات'!C35)/3)))</f>
        <v>33.333333333333336</v>
      </c>
      <c r="D35" s="70"/>
      <c r="E35" s="70">
        <f>IF('ورود نمرات'!F35=97,('ورود نمرات'!E35*2)/1,IF('ورود نمرات'!F35=98,'ورود نمرات'!$E$2*('ورود نمرات'!E35/3),'ورود نمرات'!$E$2*((('ورود نمرات'!F35*2)+'ورود نمرات'!E35)/3)))</f>
        <v>23.333333333333332</v>
      </c>
      <c r="F35" s="70"/>
      <c r="G35" s="70">
        <f>IF('ورود نمرات'!H35=97,('ورود نمرات'!G35*2)/1,IF('ورود نمرات'!H35=98,'ورود نمرات'!$G$2*('ورود نمرات'!G35/3),'ورود نمرات'!$G$2*((('ورود نمرات'!H35*2)+'ورود نمرات'!G35)/3)))</f>
        <v>30.666666666666668</v>
      </c>
      <c r="H35" s="70"/>
      <c r="I35" s="70">
        <f>IF('ورود نمرات'!J35=97,('ورود نمرات'!I35*2)/1,IF('ورود نمرات'!J35=98,'ورود نمرات'!$I$2*('ورود نمرات'!I35/3),'ورود نمرات'!$I$2*((('ورود نمرات'!J35*2)+'ورود نمرات'!I35)/3)))</f>
        <v>14.333333333333334</v>
      </c>
      <c r="J35" s="70"/>
      <c r="K35" s="70">
        <f>IF('ورود نمرات'!L35=97,('ورود نمرات'!K35*2)/1,IF('ورود نمرات'!L35=98,'ورود نمرات'!$K$2*('ورود نمرات'!K35/3),'ورود نمرات'!$K$2*((('ورود نمرات'!L35*2)+'ورود نمرات'!K35)/3)))</f>
        <v>30</v>
      </c>
      <c r="L35" s="70"/>
      <c r="M35" s="70">
        <f>IF('ورود نمرات'!N35=97,('ورود نمرات'!M35*2)/1,IF('ورود نمرات'!N35=98,'ورود نمرات'!$M$2*('ورود نمرات'!M35/3),'ورود نمرات'!$M$2*((('ورود نمرات'!N35*2)+'ورود نمرات'!M35)/3)))</f>
        <v>32</v>
      </c>
      <c r="N35" s="70"/>
      <c r="O35" s="70">
        <f>IF('ورود نمرات'!P35=97,('ورود نمرات'!O35*2)/1,IF('ورود نمرات'!P35=98,'ورود نمرات'!$O$2*('ورود نمرات'!O35/3),'ورود نمرات'!$O$2*((('ورود نمرات'!P35*2)+'ورود نمرات'!O35)/3)))</f>
        <v>15.333333333333334</v>
      </c>
      <c r="P35" s="70"/>
      <c r="Q35" s="70">
        <f>IF('ورود نمرات'!R35=97,('ورود نمرات'!Q35*2)/1,IF('ورود نمرات'!R35=98,'ورود نمرات'!$Q$2*('ورود نمرات'!Q35/3),'ورود نمرات'!$Q$2*((('ورود نمرات'!R35*2)+'ورود نمرات'!Q35)/3)))</f>
        <v>14.666666666666666</v>
      </c>
      <c r="R35" s="70"/>
      <c r="S35" s="70">
        <f>IF('ورود نمرات'!T35=97,('ورود نمرات'!S35*2)/1,IF('ورود نمرات'!T35=98,'ورود نمرات'!$S$2*('ورود نمرات'!S35/3),'ورود نمرات'!$S$2*((('ورود نمرات'!T35*2)+'ورود نمرات'!S35)/3)))</f>
        <v>20</v>
      </c>
      <c r="T35" s="70"/>
      <c r="U35" s="70">
        <f>IF('ورود نمرات'!V35=97,('ورود نمرات'!U35*2)/1,IF('ورود نمرات'!V35=98,'ورود نمرات'!$U$2*('ورود نمرات'!U35/3),'ورود نمرات'!$U$2*((('ورود نمرات'!V35*2)+'ورود نمرات'!U35)/3)))</f>
        <v>40</v>
      </c>
      <c r="V35" s="70"/>
      <c r="W35" s="70">
        <f>IF('ورود نمرات'!X35=97,('ورود نمرات'!W35*2)/1,IF('ورود نمرات'!X35=98,'ورود نمرات'!$W$2*('ورود نمرات'!W35/3),'ورود نمرات'!$W$2*((('ورود نمرات'!X35*2)+'ورود نمرات'!W35)/3)))</f>
        <v>36</v>
      </c>
      <c r="X35" s="70"/>
      <c r="Y35" s="70">
        <f>IF('ورود نمرات'!Z35=97,('ورود نمرات'!Y35*2)/1,IF('ورود نمرات'!Z35=98,'ورود نمرات'!$Y$2*('ورود نمرات'!Y35/3),'ورود نمرات'!$Y$2*((('ورود نمرات'!Z35*2)+'ورود نمرات'!Y35)/3)))</f>
        <v>70.666666666666671</v>
      </c>
      <c r="Z35" s="70"/>
      <c r="AA35" s="70">
        <f>IF('ورود نمرات'!AB35=97,('ورود نمرات'!AA35*2)/1,IF('ورود نمرات'!AB35=98,'ورود نمرات'!$AA$2*('ورود نمرات'!AA35/3),'ورود نمرات'!$AA$2*((('ورود نمرات'!AB35*2)+'ورود نمرات'!AA35)/3)))</f>
        <v>30</v>
      </c>
      <c r="AB35" s="70"/>
      <c r="AC35" s="70">
        <f>IF('ورود نمرات'!AD35=97,('ورود نمرات'!AC35*2)/1,IF('ورود نمرات'!AD35=98,'ورود نمرات'!$AC$2*('ورود نمرات'!AC35/3),'ورود نمرات'!$AC$2*((('ورود نمرات'!AD35*2)+'ورود نمرات'!AC35)/3)))</f>
        <v>40</v>
      </c>
      <c r="AD35" s="70"/>
      <c r="AE35" s="70">
        <f>IF('ورود نمرات'!AF35=97,('ورود نمرات'!AE35*2)/1,IF('ورود نمرات'!AF35=98,'ورود نمرات'!$AE$2*('ورود نمرات'!AE35/3),'ورود نمرات'!$AE$2*((('ورود نمرات'!AF35*2)+'ورود نمرات'!AE35)/3)))</f>
        <v>40</v>
      </c>
      <c r="AF35" s="70"/>
      <c r="AG35" s="70">
        <f>IF('ورود نمرات'!AH35=97,('ورود نمرات'!AG35*2)/1,IF('ورود نمرات'!AH35=98,'ورود نمرات'!$AG$2*('ورود نمرات'!AG35/3),'ورود نمرات'!$AG$2*((('ورود نمرات'!AH35*2)+'ورود نمرات'!AG35)/3)))</f>
        <v>60</v>
      </c>
      <c r="AH35" s="70"/>
      <c r="AI35" s="70">
        <f>IF('ورود نمرات'!AJ35=97,('ورود نمرات'!AI35*2)/1,IF('ورود نمرات'!AJ35=98,'ورود نمرات'!$AI$2*('ورود نمرات'!AI35/3),'ورود نمرات'!$AI$2*((('ورود نمرات'!AJ35*2)+'ورود نمرات'!AI35)/3)))</f>
        <v>40</v>
      </c>
      <c r="AJ35" s="70"/>
      <c r="AK35" s="70">
        <f>'ورود نمرات'!AL35*$AK$2</f>
        <v>40</v>
      </c>
      <c r="AL35" s="70"/>
      <c r="AM35" s="70">
        <f>'ورود نمرات'!AN35*$AM$2</f>
        <v>36</v>
      </c>
      <c r="AN35" s="70"/>
      <c r="AO35" s="3">
        <f t="shared" si="2"/>
        <v>646.33333333333337</v>
      </c>
      <c r="AP35" s="4">
        <f t="shared" si="1"/>
        <v>14.689393939393939</v>
      </c>
    </row>
    <row r="36" spans="1:42" ht="17.25">
      <c r="A36" s="2" t="str">
        <f>'ورود نمرات'!A36</f>
        <v>شایان</v>
      </c>
      <c r="B36" s="2" t="str">
        <f>'ورود نمرات'!B36</f>
        <v>نگهدار</v>
      </c>
      <c r="C36" s="70">
        <f>IF('ورود نمرات'!D36=97,('ورود نمرات'!C36*2)/1,IF('ورود نمرات'!D36=98,'ورود نمرات'!$C$2*('ورود نمرات'!C36/3),'ورود نمرات'!$C$2*((('ورود نمرات'!D36*2)+'ورود نمرات'!C36)/3)))</f>
        <v>30</v>
      </c>
      <c r="D36" s="70"/>
      <c r="E36" s="70">
        <f>IF('ورود نمرات'!F36=97,('ورود نمرات'!E36*2)/1,IF('ورود نمرات'!F36=98,'ورود نمرات'!$E$2*('ورود نمرات'!E36/3),'ورود نمرات'!$E$2*((('ورود نمرات'!F36*2)+'ورود نمرات'!E36)/3)))</f>
        <v>28</v>
      </c>
      <c r="F36" s="70"/>
      <c r="G36" s="70">
        <f>IF('ورود نمرات'!H36=97,('ورود نمرات'!G36*2)/1,IF('ورود نمرات'!H36=98,'ورود نمرات'!$G$2*('ورود نمرات'!G36/3),'ورود نمرات'!$G$2*((('ورود نمرات'!H36*2)+'ورود نمرات'!G36)/3)))</f>
        <v>22.666666666666668</v>
      </c>
      <c r="H36" s="70"/>
      <c r="I36" s="70">
        <f>IF('ورود نمرات'!J36=97,('ورود نمرات'!I36*2)/1,IF('ورود نمرات'!J36=98,'ورود نمرات'!$I$2*('ورود نمرات'!I36/3),'ورود نمرات'!$I$2*((('ورود نمرات'!J36*2)+'ورود نمرات'!I36)/3)))</f>
        <v>18</v>
      </c>
      <c r="J36" s="70"/>
      <c r="K36" s="70">
        <f>IF('ورود نمرات'!L36=97,('ورود نمرات'!K36*2)/1,IF('ورود نمرات'!L36=98,'ورود نمرات'!$K$2*('ورود نمرات'!K36/3),'ورود نمرات'!$K$2*((('ورود نمرات'!L36*2)+'ورود نمرات'!K36)/3)))</f>
        <v>30</v>
      </c>
      <c r="L36" s="70"/>
      <c r="M36" s="70">
        <f>IF('ورود نمرات'!N36=97,('ورود نمرات'!M36*2)/1,IF('ورود نمرات'!N36=98,'ورود نمرات'!$M$2*('ورود نمرات'!M36/3),'ورود نمرات'!$M$2*((('ورود نمرات'!N36*2)+'ورود نمرات'!M36)/3)))</f>
        <v>27</v>
      </c>
      <c r="N36" s="70"/>
      <c r="O36" s="70">
        <f>IF('ورود نمرات'!P36=97,('ورود نمرات'!O36*2)/1,IF('ورود نمرات'!P36=98,'ورود نمرات'!$O$2*('ورود نمرات'!O36/3),'ورود نمرات'!$O$2*((('ورود نمرات'!P36*2)+'ورود نمرات'!O36)/3)))</f>
        <v>7.333333333333333</v>
      </c>
      <c r="P36" s="70"/>
      <c r="Q36" s="70">
        <f>IF('ورود نمرات'!R36=97,('ورود نمرات'!Q36*2)/1,IF('ورود نمرات'!R36=98,'ورود نمرات'!$Q$2*('ورود نمرات'!Q36/3),'ورود نمرات'!$Q$2*((('ورود نمرات'!R36*2)+'ورود نمرات'!Q36)/3)))</f>
        <v>4.666666666666667</v>
      </c>
      <c r="R36" s="70"/>
      <c r="S36" s="70">
        <f>IF('ورود نمرات'!T36=97,('ورود نمرات'!S36*2)/1,IF('ورود نمرات'!T36=98,'ورود نمرات'!$S$2*('ورود نمرات'!S36/3),'ورود نمرات'!$S$2*((('ورود نمرات'!T36*2)+'ورود نمرات'!S36)/3)))</f>
        <v>17.333333333333332</v>
      </c>
      <c r="T36" s="70"/>
      <c r="U36" s="70">
        <f>IF('ورود نمرات'!V36=97,('ورود نمرات'!U36*2)/1,IF('ورود نمرات'!V36=98,'ورود نمرات'!$U$2*('ورود نمرات'!U36/3),'ورود نمرات'!$U$2*((('ورود نمرات'!V36*2)+'ورود نمرات'!U36)/3)))</f>
        <v>40</v>
      </c>
      <c r="V36" s="70"/>
      <c r="W36" s="70">
        <f>IF('ورود نمرات'!X36=97,('ورود نمرات'!W36*2)/1,IF('ورود نمرات'!X36=98,'ورود نمرات'!$W$2*('ورود نمرات'!W36/3),'ورود نمرات'!$W$2*((('ورود نمرات'!X36*2)+'ورود نمرات'!W36)/3)))</f>
        <v>32</v>
      </c>
      <c r="X36" s="70"/>
      <c r="Y36" s="70">
        <f>IF('ورود نمرات'!Z36=97,('ورود نمرات'!Y36*2)/1,IF('ورود نمرات'!Z36=98,'ورود نمرات'!$Y$2*('ورود نمرات'!Y36/3),'ورود نمرات'!$Y$2*((('ورود نمرات'!Z36*2)+'ورود نمرات'!Y36)/3)))</f>
        <v>70.666666666666671</v>
      </c>
      <c r="Z36" s="70"/>
      <c r="AA36" s="70">
        <f>IF('ورود نمرات'!AB36=97,('ورود نمرات'!AA36*2)/1,IF('ورود نمرات'!AB36=98,'ورود نمرات'!$AA$2*('ورود نمرات'!AA36/3),'ورود نمرات'!$AA$2*((('ورود نمرات'!AB36*2)+'ورود نمرات'!AA36)/3)))</f>
        <v>54</v>
      </c>
      <c r="AB36" s="70"/>
      <c r="AC36" s="70">
        <f>IF('ورود نمرات'!AD36=97,('ورود نمرات'!AC36*2)/1,IF('ورود نمرات'!AD36=98,'ورود نمرات'!$AC$2*('ورود نمرات'!AC36/3),'ورود نمرات'!$AC$2*((('ورود نمرات'!AD36*2)+'ورود نمرات'!AC36)/3)))</f>
        <v>40</v>
      </c>
      <c r="AD36" s="70"/>
      <c r="AE36" s="70">
        <f>IF('ورود نمرات'!AF36=97,('ورود نمرات'!AE36*2)/1,IF('ورود نمرات'!AF36=98,'ورود نمرات'!$AE$2*('ورود نمرات'!AE36/3),'ورود نمرات'!$AE$2*((('ورود نمرات'!AF36*2)+'ورود نمرات'!AE36)/3)))</f>
        <v>37.333333333333336</v>
      </c>
      <c r="AF36" s="70"/>
      <c r="AG36" s="70">
        <f>IF('ورود نمرات'!AH36=97,('ورود نمرات'!AG36*2)/1,IF('ورود نمرات'!AH36=98,'ورود نمرات'!$AG$2*('ورود نمرات'!AG36/3),'ورود نمرات'!$AG$2*((('ورود نمرات'!AH36*2)+'ورود نمرات'!AG36)/3)))</f>
        <v>60</v>
      </c>
      <c r="AH36" s="70"/>
      <c r="AI36" s="70">
        <f>IF('ورود نمرات'!AJ36=97,('ورود نمرات'!AI36*2)/1,IF('ورود نمرات'!AJ36=98,'ورود نمرات'!$AI$2*('ورود نمرات'!AI36/3),'ورود نمرات'!$AI$2*((('ورود نمرات'!AJ36*2)+'ورود نمرات'!AI36)/3)))</f>
        <v>40</v>
      </c>
      <c r="AJ36" s="70"/>
      <c r="AK36" s="70">
        <f>'ورود نمرات'!AL36*$AK$2</f>
        <v>40</v>
      </c>
      <c r="AL36" s="70"/>
      <c r="AM36" s="70">
        <f>'ورود نمرات'!AN36*$AM$2</f>
        <v>20</v>
      </c>
      <c r="AN36" s="70"/>
      <c r="AO36" s="3">
        <f t="shared" si="2"/>
        <v>619</v>
      </c>
      <c r="AP36" s="4">
        <f t="shared" si="1"/>
        <v>14.068181818181818</v>
      </c>
    </row>
    <row r="37" spans="1:42" ht="17.25">
      <c r="A37" s="2" t="str">
        <f>'ورود نمرات'!A37</f>
        <v xml:space="preserve">ماهان </v>
      </c>
      <c r="B37" s="2" t="str">
        <f>'ورود نمرات'!B37</f>
        <v>هزاوه</v>
      </c>
      <c r="C37" s="70">
        <f>IF('ورود نمرات'!D37=97,('ورود نمرات'!C37*2)/1,IF('ورود نمرات'!D37=98,'ورود نمرات'!$C$2*('ورود نمرات'!C37/3),'ورود نمرات'!$C$2*((('ورود نمرات'!D37*2)+'ورود نمرات'!C37)/3)))</f>
        <v>32.666666666666664</v>
      </c>
      <c r="D37" s="70"/>
      <c r="E37" s="70">
        <f>IF('ورود نمرات'!F37=97,('ورود نمرات'!E37*2)/1,IF('ورود نمرات'!F37=98,'ورود نمرات'!$E$2*('ورود نمرات'!E37/3),'ورود نمرات'!$E$2*((('ورود نمرات'!F37*2)+'ورود نمرات'!E37)/3)))</f>
        <v>21.333333333333332</v>
      </c>
      <c r="F37" s="70"/>
      <c r="G37" s="70">
        <f>IF('ورود نمرات'!H37=97,('ورود نمرات'!G37*2)/1,IF('ورود نمرات'!H37=98,'ورود نمرات'!$G$2*('ورود نمرات'!G37/3),'ورود نمرات'!$G$2*((('ورود نمرات'!H37*2)+'ورود نمرات'!G37)/3)))</f>
        <v>10</v>
      </c>
      <c r="H37" s="70"/>
      <c r="I37" s="70">
        <f>IF('ورود نمرات'!J37=97,('ورود نمرات'!I37*2)/1,IF('ورود نمرات'!J37=98,'ورود نمرات'!$I$2*('ورود نمرات'!I37/3),'ورود نمرات'!$I$2*((('ورود نمرات'!J37*2)+'ورود نمرات'!I37)/3)))</f>
        <v>14.333333333333334</v>
      </c>
      <c r="J37" s="70"/>
      <c r="K37" s="70">
        <f>IF('ورود نمرات'!L37=97,('ورود نمرات'!K37*2)/1,IF('ورود نمرات'!L37=98,'ورود نمرات'!$K$2*('ورود نمرات'!K37/3),'ورود نمرات'!$K$2*((('ورود نمرات'!L37*2)+'ورود نمرات'!K37)/3)))</f>
        <v>15</v>
      </c>
      <c r="L37" s="70"/>
      <c r="M37" s="70">
        <f>IF('ورود نمرات'!N37=97,('ورود نمرات'!M37*2)/1,IF('ورود نمرات'!N37=98,'ورود نمرات'!$M$2*('ورود نمرات'!M37/3),'ورود نمرات'!$M$2*((('ورود نمرات'!N37*2)+'ورود نمرات'!M37)/3)))</f>
        <v>23</v>
      </c>
      <c r="N37" s="70"/>
      <c r="O37" s="70">
        <f>IF('ورود نمرات'!P37=97,('ورود نمرات'!O37*2)/1,IF('ورود نمرات'!P37=98,'ورود نمرات'!$O$2*('ورود نمرات'!O37/3),'ورود نمرات'!$O$2*((('ورود نمرات'!P37*2)+'ورود نمرات'!O37)/3)))</f>
        <v>7</v>
      </c>
      <c r="P37" s="70"/>
      <c r="Q37" s="70">
        <f>IF('ورود نمرات'!R37=97,('ورود نمرات'!Q37*2)/1,IF('ورود نمرات'!R37=98,'ورود نمرات'!$Q$2*('ورود نمرات'!Q37/3),'ورود نمرات'!$Q$2*((('ورود نمرات'!R37*2)+'ورود نمرات'!Q37)/3)))</f>
        <v>2</v>
      </c>
      <c r="R37" s="70"/>
      <c r="S37" s="70">
        <f>IF('ورود نمرات'!T37=97,('ورود نمرات'!S37*2)/1,IF('ورود نمرات'!T37=98,'ورود نمرات'!$S$2*('ورود نمرات'!S37/3),'ورود نمرات'!$S$2*((('ورود نمرات'!T37*2)+'ورود نمرات'!S37)/3)))</f>
        <v>14</v>
      </c>
      <c r="T37" s="70"/>
      <c r="U37" s="70">
        <f>IF('ورود نمرات'!V37=97,('ورود نمرات'!U37*2)/1,IF('ورود نمرات'!V37=98,'ورود نمرات'!$U$2*('ورود نمرات'!U37/3),'ورود نمرات'!$U$2*((('ورود نمرات'!V37*2)+'ورود نمرات'!U37)/3)))</f>
        <v>40</v>
      </c>
      <c r="V37" s="70"/>
      <c r="W37" s="70">
        <f>IF('ورود نمرات'!X37=97,('ورود نمرات'!W37*2)/1,IF('ورود نمرات'!X37=98,'ورود نمرات'!$W$2*('ورود نمرات'!W37/3),'ورود نمرات'!$W$2*((('ورود نمرات'!X37*2)+'ورود نمرات'!W37)/3)))</f>
        <v>50.666666666666664</v>
      </c>
      <c r="X37" s="70"/>
      <c r="Y37" s="70">
        <f>IF('ورود نمرات'!Z37=97,('ورود نمرات'!Y37*2)/1,IF('ورود نمرات'!Z37=98,'ورود نمرات'!$Y$2*('ورود نمرات'!Y37/3),'ورود نمرات'!$Y$2*((('ورود نمرات'!Z37*2)+'ورود نمرات'!Y37)/3)))</f>
        <v>69.333333333333329</v>
      </c>
      <c r="Z37" s="70"/>
      <c r="AA37" s="70">
        <f>IF('ورود نمرات'!AB37=97,('ورود نمرات'!AA37*2)/1,IF('ورود نمرات'!AB37=98,'ورود نمرات'!$AA$2*('ورود نمرات'!AA37/3),'ورود نمرات'!$AA$2*((('ورود نمرات'!AB37*2)+'ورود نمرات'!AA37)/3)))</f>
        <v>30</v>
      </c>
      <c r="AB37" s="70"/>
      <c r="AC37" s="70">
        <f>IF('ورود نمرات'!AD37=97,('ورود نمرات'!AC37*2)/1,IF('ورود نمرات'!AD37=98,'ورود نمرات'!$AC$2*('ورود نمرات'!AC37/3),'ورود نمرات'!$AC$2*((('ورود نمرات'!AD37*2)+'ورود نمرات'!AC37)/3)))</f>
        <v>40</v>
      </c>
      <c r="AD37" s="70"/>
      <c r="AE37" s="70">
        <f>IF('ورود نمرات'!AF37=97,('ورود نمرات'!AE37*2)/1,IF('ورود نمرات'!AF37=98,'ورود نمرات'!$AE$2*('ورود نمرات'!AE37/3),'ورود نمرات'!$AE$2*((('ورود نمرات'!AF37*2)+'ورود نمرات'!AE37)/3)))</f>
        <v>31.333333333333332</v>
      </c>
      <c r="AF37" s="70"/>
      <c r="AG37" s="70">
        <f>IF('ورود نمرات'!AH37=97,('ورود نمرات'!AG37*2)/1,IF('ورود نمرات'!AH37=98,'ورود نمرات'!$AG$2*('ورود نمرات'!AG37/3),'ورود نمرات'!$AG$2*((('ورود نمرات'!AH37*2)+'ورود نمرات'!AG37)/3)))</f>
        <v>30</v>
      </c>
      <c r="AH37" s="70"/>
      <c r="AI37" s="70">
        <f>IF('ورود نمرات'!AJ37=97,('ورود نمرات'!AI37*2)/1,IF('ورود نمرات'!AJ37=98,'ورود نمرات'!$AI$2*('ورود نمرات'!AI37/3),'ورود نمرات'!$AI$2*((('ورود نمرات'!AJ37*2)+'ورود نمرات'!AI37)/3)))</f>
        <v>37.333333333333336</v>
      </c>
      <c r="AJ37" s="70"/>
      <c r="AK37" s="70">
        <f>'ورود نمرات'!AL37*$AK$2</f>
        <v>36</v>
      </c>
      <c r="AL37" s="70"/>
      <c r="AM37" s="70">
        <f>'ورود نمرات'!AN37*$AM$2</f>
        <v>3</v>
      </c>
      <c r="AN37" s="70"/>
      <c r="AO37" s="3">
        <f t="shared" si="2"/>
        <v>506.99999999999994</v>
      </c>
      <c r="AP37" s="4">
        <f t="shared" si="1"/>
        <v>11.522727272727272</v>
      </c>
    </row>
    <row r="38" spans="1:42" ht="17.25">
      <c r="A38" s="2" t="str">
        <f>'ورود نمرات'!A38</f>
        <v xml:space="preserve">پوریا </v>
      </c>
      <c r="B38" s="2" t="str">
        <f>'ورود نمرات'!B38</f>
        <v xml:space="preserve">یوسف زاده </v>
      </c>
      <c r="C38" s="70">
        <f>IF('ورود نمرات'!D38=97,('ورود نمرات'!C38*2)/1,IF('ورود نمرات'!D38=98,'ورود نمرات'!$C$2*('ورود نمرات'!C38/3),'ورود نمرات'!$C$2*((('ورود نمرات'!D38*2)+'ورود نمرات'!C38)/3)))</f>
        <v>33.333333333333336</v>
      </c>
      <c r="D38" s="70"/>
      <c r="E38" s="70">
        <f>IF('ورود نمرات'!F38=97,('ورود نمرات'!E38*2)/1,IF('ورود نمرات'!F38=98,'ورود نمرات'!$E$2*('ورود نمرات'!E38/3),'ورود نمرات'!$E$2*((('ورود نمرات'!F38*2)+'ورود نمرات'!E38)/3)))</f>
        <v>27.333333333333332</v>
      </c>
      <c r="F38" s="70"/>
      <c r="G38" s="70">
        <f>IF('ورود نمرات'!H38=97,('ورود نمرات'!G38*2)/1,IF('ورود نمرات'!H38=98,'ورود نمرات'!$G$2*('ورود نمرات'!G38/3),'ورود نمرات'!$G$2*((('ورود نمرات'!H38*2)+'ورود نمرات'!G38)/3)))</f>
        <v>33.333333333333336</v>
      </c>
      <c r="H38" s="70"/>
      <c r="I38" s="70">
        <f>IF('ورود نمرات'!J38=97,('ورود نمرات'!I38*2)/1,IF('ورود نمرات'!J38=98,'ورود نمرات'!$I$2*('ورود نمرات'!I38/3),'ورود نمرات'!$I$2*((('ورود نمرات'!J38*2)+'ورود نمرات'!I38)/3)))</f>
        <v>18.666666666666668</v>
      </c>
      <c r="J38" s="70"/>
      <c r="K38" s="70">
        <f>IF('ورود نمرات'!L38=97,('ورود نمرات'!K38*2)/1,IF('ورود نمرات'!L38=98,'ورود نمرات'!$K$2*('ورود نمرات'!K38/3),'ورود نمرات'!$K$2*((('ورود نمرات'!L38*2)+'ورود نمرات'!K38)/3)))</f>
        <v>45</v>
      </c>
      <c r="L38" s="70"/>
      <c r="M38" s="70">
        <f>IF('ورود نمرات'!N38=97,('ورود نمرات'!M38*2)/1,IF('ورود نمرات'!N38=98,'ورود نمرات'!$M$2*('ورود نمرات'!M38/3),'ورود نمرات'!$M$2*((('ورود نمرات'!N38*2)+'ورود نمرات'!M38)/3)))</f>
        <v>25</v>
      </c>
      <c r="N38" s="70"/>
      <c r="O38" s="70">
        <f>IF('ورود نمرات'!P38=97,('ورود نمرات'!O38*2)/1,IF('ورود نمرات'!P38=98,'ورود نمرات'!$O$2*('ورود نمرات'!O38/3),'ورود نمرات'!$O$2*((('ورود نمرات'!P38*2)+'ورود نمرات'!O38)/3)))</f>
        <v>11.333333333333334</v>
      </c>
      <c r="P38" s="70"/>
      <c r="Q38" s="70">
        <f>IF('ورود نمرات'!R38=97,('ورود نمرات'!Q38*2)/1,IF('ورود نمرات'!R38=98,'ورود نمرات'!$Q$2*('ورود نمرات'!Q38/3),'ورود نمرات'!$Q$2*((('ورود نمرات'!R38*2)+'ورود نمرات'!Q38)/3)))</f>
        <v>6.666666666666667</v>
      </c>
      <c r="R38" s="70"/>
      <c r="S38" s="70">
        <f>IF('ورود نمرات'!T38=97,('ورود نمرات'!S38*2)/1,IF('ورود نمرات'!T38=98,'ورود نمرات'!$S$2*('ورود نمرات'!S38/3),'ورود نمرات'!$S$2*((('ورود نمرات'!T38*2)+'ورود نمرات'!S38)/3)))</f>
        <v>15.333333333333334</v>
      </c>
      <c r="T38" s="70"/>
      <c r="U38" s="70">
        <f>IF('ورود نمرات'!V38=97,('ورود نمرات'!U38*2)/1,IF('ورود نمرات'!V38=98,'ورود نمرات'!$U$2*('ورود نمرات'!U38/3),'ورود نمرات'!$U$2*((('ورود نمرات'!V38*2)+'ورود نمرات'!U38)/3)))</f>
        <v>40</v>
      </c>
      <c r="V38" s="70"/>
      <c r="W38" s="70">
        <f>IF('ورود نمرات'!X38=97,('ورود نمرات'!W38*2)/1,IF('ورود نمرات'!X38=98,'ورود نمرات'!$W$2*('ورود نمرات'!W38/3),'ورود نمرات'!$W$2*((('ورود نمرات'!X38*2)+'ورود نمرات'!W38)/3)))</f>
        <v>49.333333333333336</v>
      </c>
      <c r="X38" s="70"/>
      <c r="Y38" s="70">
        <f>IF('ورود نمرات'!Z38=97,('ورود نمرات'!Y38*2)/1,IF('ورود نمرات'!Z38=98,'ورود نمرات'!$Y$2*('ورود نمرات'!Y38/3),'ورود نمرات'!$Y$2*((('ورود نمرات'!Z38*2)+'ورود نمرات'!Y38)/3)))</f>
        <v>74.666666666666671</v>
      </c>
      <c r="Z38" s="70"/>
      <c r="AA38" s="70">
        <f>IF('ورود نمرات'!AB38=97,('ورود نمرات'!AA38*2)/1,IF('ورود نمرات'!AB38=98,'ورود نمرات'!$AA$2*('ورود نمرات'!AA38/3),'ورود نمرات'!$AA$2*((('ورود نمرات'!AB38*2)+'ورود نمرات'!AA38)/3)))</f>
        <v>48</v>
      </c>
      <c r="AB38" s="70"/>
      <c r="AC38" s="70">
        <f>IF('ورود نمرات'!AD38=97,('ورود نمرات'!AC38*2)/1,IF('ورود نمرات'!AD38=98,'ورود نمرات'!$AC$2*('ورود نمرات'!AC38/3),'ورود نمرات'!$AC$2*((('ورود نمرات'!AD38*2)+'ورود نمرات'!AC38)/3)))</f>
        <v>40</v>
      </c>
      <c r="AD38" s="70"/>
      <c r="AE38" s="70">
        <f>IF('ورود نمرات'!AF38=97,('ورود نمرات'!AE38*2)/1,IF('ورود نمرات'!AF38=98,'ورود نمرات'!$AE$2*('ورود نمرات'!AE38/3),'ورود نمرات'!$AE$2*((('ورود نمرات'!AF38*2)+'ورود نمرات'!AE38)/3)))</f>
        <v>40</v>
      </c>
      <c r="AF38" s="70"/>
      <c r="AG38" s="70">
        <f>IF('ورود نمرات'!AH38=97,('ورود نمرات'!AG38*2)/1,IF('ورود نمرات'!AH38=98,'ورود نمرات'!$AG$2*('ورود نمرات'!AG38/3),'ورود نمرات'!$AG$2*((('ورود نمرات'!AH38*2)+'ورود نمرات'!AG38)/3)))</f>
        <v>60</v>
      </c>
      <c r="AH38" s="70"/>
      <c r="AI38" s="70">
        <f>IF('ورود نمرات'!AJ38=97,('ورود نمرات'!AI38*2)/1,IF('ورود نمرات'!AJ38=98,'ورود نمرات'!$AI$2*('ورود نمرات'!AI38/3),'ورود نمرات'!$AI$2*((('ورود نمرات'!AJ38*2)+'ورود نمرات'!AI38)/3)))</f>
        <v>31.333333333333332</v>
      </c>
      <c r="AJ38" s="70"/>
      <c r="AK38" s="70">
        <f>'ورود نمرات'!AL38*$AK$2</f>
        <v>32</v>
      </c>
      <c r="AL38" s="70"/>
      <c r="AM38" s="70">
        <f>'ورود نمرات'!AN38*$AM$2</f>
        <v>27</v>
      </c>
      <c r="AN38" s="70"/>
      <c r="AO38" s="3">
        <f t="shared" si="2"/>
        <v>658.33333333333337</v>
      </c>
      <c r="AP38" s="4">
        <f t="shared" si="1"/>
        <v>14.962121212121213</v>
      </c>
    </row>
    <row r="39" spans="1:42" ht="17.25">
      <c r="A39" s="2" t="str">
        <f>'ورود نمرات'!A39</f>
        <v xml:space="preserve">ابوالفضل  </v>
      </c>
      <c r="B39" s="2" t="str">
        <f>'ورود نمرات'!B39</f>
        <v>یوسفی</v>
      </c>
      <c r="C39" s="70">
        <f>IF('ورود نمرات'!D39=97,('ورود نمرات'!C39*2)/1,IF('ورود نمرات'!D39=98,'ورود نمرات'!$C$2*('ورود نمرات'!C39/3),'ورود نمرات'!$C$2*((('ورود نمرات'!D39*2)+'ورود نمرات'!C39)/3)))</f>
        <v>36</v>
      </c>
      <c r="D39" s="70"/>
      <c r="E39" s="70">
        <f>IF('ورود نمرات'!F39=97,('ورود نمرات'!E39*2)/1,IF('ورود نمرات'!F39=98,'ورود نمرات'!$E$2*('ورود نمرات'!E39/3),'ورود نمرات'!$E$2*((('ورود نمرات'!F39*2)+'ورود نمرات'!E39)/3)))</f>
        <v>32.666666666666664</v>
      </c>
      <c r="F39" s="70"/>
      <c r="G39" s="70">
        <f>IF('ورود نمرات'!H39=97,('ورود نمرات'!G39*2)/1,IF('ورود نمرات'!H39=98,'ورود نمرات'!$G$2*('ورود نمرات'!G39/3),'ورود نمرات'!$G$2*((('ورود نمرات'!H39*2)+'ورود نمرات'!G39)/3)))</f>
        <v>28.666666666666668</v>
      </c>
      <c r="H39" s="70"/>
      <c r="I39" s="70">
        <f>IF('ورود نمرات'!J39=97,('ورود نمرات'!I39*2)/1,IF('ورود نمرات'!J39=98,'ورود نمرات'!$I$2*('ورود نمرات'!I39/3),'ورود نمرات'!$I$2*((('ورود نمرات'!J39*2)+'ورود نمرات'!I39)/3)))</f>
        <v>19.666666666666668</v>
      </c>
      <c r="J39" s="70"/>
      <c r="K39" s="70">
        <f>IF('ورود نمرات'!L39=97,('ورود نمرات'!K39*2)/1,IF('ورود نمرات'!L39=98,'ورود نمرات'!$K$2*('ورود نمرات'!K39/3),'ورود نمرات'!$K$2*((('ورود نمرات'!L39*2)+'ورود نمرات'!K39)/3)))</f>
        <v>45</v>
      </c>
      <c r="L39" s="70"/>
      <c r="M39" s="70">
        <f>IF('ورود نمرات'!N39=97,('ورود نمرات'!M39*2)/1,IF('ورود نمرات'!N39=98,'ورود نمرات'!$M$2*('ورود نمرات'!M39/3),'ورود نمرات'!$M$2*((('ورود نمرات'!N39*2)+'ورود نمرات'!M39)/3)))</f>
        <v>45</v>
      </c>
      <c r="N39" s="70"/>
      <c r="O39" s="70">
        <f>IF('ورود نمرات'!P39=97,('ورود نمرات'!O39*2)/1,IF('ورود نمرات'!P39=98,'ورود نمرات'!$O$2*('ورود نمرات'!O39/3),'ورود نمرات'!$O$2*((('ورود نمرات'!P39*2)+'ورود نمرات'!O39)/3)))</f>
        <v>15.666666666666666</v>
      </c>
      <c r="P39" s="70"/>
      <c r="Q39" s="70">
        <f>IF('ورود نمرات'!R39=97,('ورود نمرات'!Q39*2)/1,IF('ورود نمرات'!R39=98,'ورود نمرات'!$Q$2*('ورود نمرات'!Q39/3),'ورود نمرات'!$Q$2*((('ورود نمرات'!R39*2)+'ورود نمرات'!Q39)/3)))</f>
        <v>5.333333333333333</v>
      </c>
      <c r="R39" s="70"/>
      <c r="S39" s="70">
        <f>IF('ورود نمرات'!T39=97,('ورود نمرات'!S39*2)/1,IF('ورود نمرات'!T39=98,'ورود نمرات'!$S$2*('ورود نمرات'!S39/3),'ورود نمرات'!$S$2*((('ورود نمرات'!T39*2)+'ورود نمرات'!S39)/3)))</f>
        <v>21.333333333333332</v>
      </c>
      <c r="T39" s="70"/>
      <c r="U39" s="70">
        <f>IF('ورود نمرات'!V39=97,('ورود نمرات'!U39*2)/1,IF('ورود نمرات'!V39=98,'ورود نمرات'!$U$2*('ورود نمرات'!U39/3),'ورود نمرات'!$U$2*((('ورود نمرات'!V39*2)+'ورود نمرات'!U39)/3)))</f>
        <v>40</v>
      </c>
      <c r="V39" s="70"/>
      <c r="W39" s="70">
        <f>IF('ورود نمرات'!X39=97,('ورود نمرات'!W39*2)/1,IF('ورود نمرات'!X39=98,'ورود نمرات'!$W$2*('ورود نمرات'!W39/3),'ورود نمرات'!$W$2*((('ورود نمرات'!X39*2)+'ورود نمرات'!W39)/3)))</f>
        <v>32</v>
      </c>
      <c r="X39" s="70"/>
      <c r="Y39" s="70">
        <f>IF('ورود نمرات'!Z39=97,('ورود نمرات'!Y39*2)/1,IF('ورود نمرات'!Z39=98,'ورود نمرات'!$Y$2*('ورود نمرات'!Y39/3),'ورود نمرات'!$Y$2*((('ورود نمرات'!Z39*2)+'ورود نمرات'!Y39)/3)))</f>
        <v>73.333333333333329</v>
      </c>
      <c r="Z39" s="70"/>
      <c r="AA39" s="70">
        <f>IF('ورود نمرات'!AB39=97,('ورود نمرات'!AA39*2)/1,IF('ورود نمرات'!AB39=98,'ورود نمرات'!$AA$2*('ورود نمرات'!AA39/3),'ورود نمرات'!$AA$2*((('ورود نمرات'!AB39*2)+'ورود نمرات'!AA39)/3)))</f>
        <v>30</v>
      </c>
      <c r="AB39" s="70"/>
      <c r="AC39" s="70">
        <f>IF('ورود نمرات'!AD39=97,('ورود نمرات'!AC39*2)/1,IF('ورود نمرات'!AD39=98,'ورود نمرات'!$AC$2*('ورود نمرات'!AC39/3),'ورود نمرات'!$AC$2*((('ورود نمرات'!AD39*2)+'ورود نمرات'!AC39)/3)))</f>
        <v>40</v>
      </c>
      <c r="AD39" s="70"/>
      <c r="AE39" s="70">
        <f>IF('ورود نمرات'!AF39=97,('ورود نمرات'!AE39*2)/1,IF('ورود نمرات'!AF39=98,'ورود نمرات'!$AE$2*('ورود نمرات'!AE39/3),'ورود نمرات'!$AE$2*((('ورود نمرات'!AF39*2)+'ورود نمرات'!AE39)/3)))</f>
        <v>40</v>
      </c>
      <c r="AF39" s="70"/>
      <c r="AG39" s="70">
        <f>IF('ورود نمرات'!AH39=97,('ورود نمرات'!AG39*2)/1,IF('ورود نمرات'!AH39=98,'ورود نمرات'!$AG$2*('ورود نمرات'!AG39/3),'ورود نمرات'!$AG$2*((('ورود نمرات'!AH39*2)+'ورود نمرات'!AG39)/3)))</f>
        <v>30</v>
      </c>
      <c r="AH39" s="70"/>
      <c r="AI39" s="70">
        <f>IF('ورود نمرات'!AJ39=97,('ورود نمرات'!AI39*2)/1,IF('ورود نمرات'!AJ39=98,'ورود نمرات'!$AI$2*('ورود نمرات'!AI39/3),'ورود نمرات'!$AI$2*((('ورود نمرات'!AJ39*2)+'ورود نمرات'!AI39)/3)))</f>
        <v>40</v>
      </c>
      <c r="AJ39" s="70"/>
      <c r="AK39" s="70">
        <f>'ورود نمرات'!AL39*$AK$2</f>
        <v>40</v>
      </c>
      <c r="AL39" s="70"/>
      <c r="AM39" s="70">
        <f>'ورود نمرات'!AN39*$AM$2</f>
        <v>32</v>
      </c>
      <c r="AN39" s="70"/>
      <c r="AO39" s="3">
        <f t="shared" si="2"/>
        <v>646.66666666666674</v>
      </c>
      <c r="AP39" s="4">
        <f t="shared" si="1"/>
        <v>14.696969696969699</v>
      </c>
    </row>
    <row r="40" spans="1:42" ht="17.25">
      <c r="A40" s="2" t="str">
        <f>'ورود نمرات'!A40</f>
        <v xml:space="preserve">محمدعلی  </v>
      </c>
      <c r="B40" s="2" t="str">
        <f>'ورود نمرات'!B40</f>
        <v>ابوطالبی</v>
      </c>
      <c r="C40" s="70">
        <f>IF('ورود نمرات'!D40=97,('ورود نمرات'!C40*2)/1,IF('ورود نمرات'!D40=98,'ورود نمرات'!$C$2*('ورود نمرات'!C40/3),'ورود نمرات'!$C$2*((('ورود نمرات'!D40*2)+'ورود نمرات'!C40)/3)))</f>
        <v>29.666666666666668</v>
      </c>
      <c r="D40" s="70"/>
      <c r="E40" s="70">
        <f>IF('ورود نمرات'!F40=97,('ورود نمرات'!E40*2)/1,IF('ورود نمرات'!F40=98,'ورود نمرات'!$E$2*('ورود نمرات'!E40/3),'ورود نمرات'!$E$2*((('ورود نمرات'!F40*2)+'ورود نمرات'!E40)/3)))</f>
        <v>37.333333333333336</v>
      </c>
      <c r="F40" s="70"/>
      <c r="G40" s="70">
        <f>IF('ورود نمرات'!H40=97,('ورود نمرات'!G40*2)/1,IF('ورود نمرات'!H40=98,'ورود نمرات'!$G$2*('ورود نمرات'!G40/3),'ورود نمرات'!$G$2*((('ورود نمرات'!H40*2)+'ورود نمرات'!G40)/3)))</f>
        <v>30.666666666666668</v>
      </c>
      <c r="H40" s="70"/>
      <c r="I40" s="70">
        <f>IF('ورود نمرات'!J40=97,('ورود نمرات'!I40*2)/1,IF('ورود نمرات'!J40=98,'ورود نمرات'!$I$2*('ورود نمرات'!I40/3),'ورود نمرات'!$I$2*((('ورود نمرات'!J40*2)+'ورود نمرات'!I40)/3)))</f>
        <v>20</v>
      </c>
      <c r="J40" s="70"/>
      <c r="K40" s="70">
        <f>IF('ورود نمرات'!L40=97,('ورود نمرات'!K40*2)/1,IF('ورود نمرات'!L40=98,'ورود نمرات'!$K$2*('ورود نمرات'!K40/3),'ورود نمرات'!$K$2*((('ورود نمرات'!L40*2)+'ورود نمرات'!K40)/3)))</f>
        <v>46</v>
      </c>
      <c r="L40" s="70"/>
      <c r="M40" s="70">
        <f>IF('ورود نمرات'!N40=97,('ورود نمرات'!M40*2)/1,IF('ورود نمرات'!N40=98,'ورود نمرات'!$M$2*('ورود نمرات'!M40/3),'ورود نمرات'!$M$2*((('ورود نمرات'!N40*2)+'ورود نمرات'!M40)/3)))</f>
        <v>22</v>
      </c>
      <c r="N40" s="70"/>
      <c r="O40" s="70">
        <f>IF('ورود نمرات'!P40=97,('ورود نمرات'!O40*2)/1,IF('ورود نمرات'!P40=98,'ورود نمرات'!$O$2*('ورود نمرات'!O40/3),'ورود نمرات'!$O$2*((('ورود نمرات'!P40*2)+'ورود نمرات'!O40)/3)))</f>
        <v>15.333333333333334</v>
      </c>
      <c r="P40" s="70"/>
      <c r="Q40" s="70">
        <f>IF('ورود نمرات'!R40=97,('ورود نمرات'!Q40*2)/1,IF('ورود نمرات'!R40=98,'ورود نمرات'!$Q$2*('ورود نمرات'!Q40/3),'ورود نمرات'!$Q$2*((('ورود نمرات'!R40*2)+'ورود نمرات'!Q40)/3)))</f>
        <v>30.666666666666668</v>
      </c>
      <c r="R40" s="70"/>
      <c r="S40" s="70">
        <f>IF('ورود نمرات'!T40=97,('ورود نمرات'!S40*2)/1,IF('ورود نمرات'!T40=98,'ورود نمرات'!$S$2*('ورود نمرات'!S40/3),'ورود نمرات'!$S$2*((('ورود نمرات'!T40*2)+'ورود نمرات'!S40)/3)))</f>
        <v>20</v>
      </c>
      <c r="T40" s="70"/>
      <c r="U40" s="70">
        <f>IF('ورود نمرات'!V40=97,('ورود نمرات'!U40*2)/1,IF('ورود نمرات'!V40=98,'ورود نمرات'!$U$2*('ورود نمرات'!U40/3),'ورود نمرات'!$U$2*((('ورود نمرات'!V40*2)+'ورود نمرات'!U40)/3)))</f>
        <v>20</v>
      </c>
      <c r="V40" s="70"/>
      <c r="W40" s="70">
        <f>IF('ورود نمرات'!X40=97,('ورود نمرات'!W40*2)/1,IF('ورود نمرات'!X40=98,'ورود نمرات'!$W$2*('ورود نمرات'!W40/3),'ورود نمرات'!$W$2*((('ورود نمرات'!X40*2)+'ورود نمرات'!W40)/3)))</f>
        <v>40</v>
      </c>
      <c r="X40" s="70"/>
      <c r="Y40" s="70">
        <f>IF('ورود نمرات'!Z40=97,('ورود نمرات'!Y40*2)/1,IF('ورود نمرات'!Z40=98,'ورود نمرات'!$Y$2*('ورود نمرات'!Y40/3),'ورود نمرات'!$Y$2*((('ورود نمرات'!Z40*2)+'ورود نمرات'!Y40)/3)))</f>
        <v>37.333333333333336</v>
      </c>
      <c r="Z40" s="70"/>
      <c r="AA40" s="70">
        <f>IF('ورود نمرات'!AB40=97,('ورود نمرات'!AA40*2)/1,IF('ورود نمرات'!AB40=98,'ورود نمرات'!$AA$2*('ورود نمرات'!AA40/3),'ورود نمرات'!$AA$2*((('ورود نمرات'!AB40*2)+'ورود نمرات'!AA40)/3)))</f>
        <v>60</v>
      </c>
      <c r="AB40" s="70"/>
      <c r="AC40" s="70">
        <f>IF('ورود نمرات'!AD40=97,('ورود نمرات'!AC40*2)/1,IF('ورود نمرات'!AD40=98,'ورود نمرات'!$AC$2*('ورود نمرات'!AC40/3),'ورود نمرات'!$AC$2*((('ورود نمرات'!AD40*2)+'ورود نمرات'!AC40)/3)))</f>
        <v>40</v>
      </c>
      <c r="AD40" s="70"/>
      <c r="AE40" s="70">
        <f>IF('ورود نمرات'!AF40=97,('ورود نمرات'!AE40*2)/1,IF('ورود نمرات'!AF40=98,'ورود نمرات'!$AE$2*('ورود نمرات'!AE40/3),'ورود نمرات'!$AE$2*((('ورود نمرات'!AF40*2)+'ورود نمرات'!AE40)/3)))</f>
        <v>40</v>
      </c>
      <c r="AF40" s="70"/>
      <c r="AG40" s="70">
        <f>IF('ورود نمرات'!AH40=97,('ورود نمرات'!AG40*2)/1,IF('ورود نمرات'!AH40=98,'ورود نمرات'!$AG$2*('ورود نمرات'!AG40/3),'ورود نمرات'!$AG$2*((('ورود نمرات'!AH40*2)+'ورود نمرات'!AG40)/3)))</f>
        <v>60</v>
      </c>
      <c r="AH40" s="70"/>
      <c r="AI40" s="70">
        <f>IF('ورود نمرات'!AJ40=97,('ورود نمرات'!AI40*2)/1,IF('ورود نمرات'!AJ40=98,'ورود نمرات'!$AI$2*('ورود نمرات'!AI40/3),'ورود نمرات'!$AI$2*((('ورود نمرات'!AJ40*2)+'ورود نمرات'!AI40)/3)))</f>
        <v>40</v>
      </c>
      <c r="AJ40" s="70"/>
      <c r="AK40" s="70">
        <f>'ورود نمرات'!AL40*$AK$2</f>
        <v>32</v>
      </c>
      <c r="AL40" s="70"/>
      <c r="AM40" s="70">
        <f>'ورود نمرات'!AN40*$AM$2</f>
        <v>34</v>
      </c>
      <c r="AN40" s="70"/>
      <c r="AO40" s="3">
        <f t="shared" si="2"/>
        <v>655</v>
      </c>
      <c r="AP40" s="4">
        <f t="shared" si="1"/>
        <v>14.886363636363637</v>
      </c>
    </row>
    <row r="41" spans="1:42" ht="17.25">
      <c r="A41" s="2" t="str">
        <f>'ورود نمرات'!A41</f>
        <v xml:space="preserve">آریا </v>
      </c>
      <c r="B41" s="2" t="str">
        <f>'ورود نمرات'!B41</f>
        <v>احمدی خواه</v>
      </c>
      <c r="C41" s="70">
        <f>IF('ورود نمرات'!D41=97,('ورود نمرات'!C41*2)/1,IF('ورود نمرات'!D41=98,'ورود نمرات'!$C$2*('ورود نمرات'!C41/3),'ورود نمرات'!$C$2*((('ورود نمرات'!D41*2)+'ورود نمرات'!C41)/3)))</f>
        <v>32</v>
      </c>
      <c r="D41" s="70"/>
      <c r="E41" s="70">
        <f>IF('ورود نمرات'!F41=97,('ورود نمرات'!E41*2)/1,IF('ورود نمرات'!F41=98,'ورود نمرات'!$E$2*('ورود نمرات'!E41/3),'ورود نمرات'!$E$2*((('ورود نمرات'!F41*2)+'ورود نمرات'!E41)/3)))</f>
        <v>36.666666666666664</v>
      </c>
      <c r="F41" s="70"/>
      <c r="G41" s="70">
        <f>IF('ورود نمرات'!H41=97,('ورود نمرات'!G41*2)/1,IF('ورود نمرات'!H41=98,'ورود نمرات'!$G$2*('ورود نمرات'!G41/3),'ورود نمرات'!$G$2*((('ورود نمرات'!H41*2)+'ورود نمرات'!G41)/3)))</f>
        <v>9.3333333333333339</v>
      </c>
      <c r="H41" s="70"/>
      <c r="I41" s="70">
        <f>IF('ورود نمرات'!J41=97,('ورود نمرات'!I41*2)/1,IF('ورود نمرات'!J41=98,'ورود نمرات'!$I$2*('ورود نمرات'!I41/3),'ورود نمرات'!$I$2*((('ورود نمرات'!J41*2)+'ورود نمرات'!I41)/3)))</f>
        <v>18.666666666666668</v>
      </c>
      <c r="J41" s="70"/>
      <c r="K41" s="70">
        <f>IF('ورود نمرات'!L41=97,('ورود نمرات'!K41*2)/1,IF('ورود نمرات'!L41=98,'ورود نمرات'!$K$2*('ورود نمرات'!K41/3),'ورود نمرات'!$K$2*((('ورود نمرات'!L41*2)+'ورود نمرات'!K41)/3)))</f>
        <v>22.5</v>
      </c>
      <c r="L41" s="70"/>
      <c r="M41" s="70">
        <f>IF('ورود نمرات'!N41=97,('ورود نمرات'!M41*2)/1,IF('ورود نمرات'!N41=98,'ورود نمرات'!$M$2*('ورود نمرات'!M41/3),'ورود نمرات'!$M$2*((('ورود نمرات'!N41*2)+'ورود نمرات'!M41)/3)))</f>
        <v>46</v>
      </c>
      <c r="N41" s="70"/>
      <c r="O41" s="70">
        <f>IF('ورود نمرات'!P41=97,('ورود نمرات'!O41*2)/1,IF('ورود نمرات'!P41=98,'ورود نمرات'!$O$2*('ورود نمرات'!O41/3),'ورود نمرات'!$O$2*((('ورود نمرات'!P41*2)+'ورود نمرات'!O41)/3)))</f>
        <v>7.5</v>
      </c>
      <c r="P41" s="70"/>
      <c r="Q41" s="70">
        <f>IF('ورود نمرات'!R41=97,('ورود نمرات'!Q41*2)/1,IF('ورود نمرات'!R41=98,'ورود نمرات'!$Q$2*('ورود نمرات'!Q41/3),'ورود نمرات'!$Q$2*((('ورود نمرات'!R41*2)+'ورود نمرات'!Q41)/3)))</f>
        <v>15</v>
      </c>
      <c r="R41" s="70"/>
      <c r="S41" s="70">
        <f>IF('ورود نمرات'!T41=97,('ورود نمرات'!S41*2)/1,IF('ورود نمرات'!T41=98,'ورود نمرات'!$S$2*('ورود نمرات'!S41/3),'ورود نمرات'!$S$2*((('ورود نمرات'!T41*2)+'ورود نمرات'!S41)/3)))</f>
        <v>40</v>
      </c>
      <c r="T41" s="70"/>
      <c r="U41" s="70">
        <f>IF('ورود نمرات'!V41=97,('ورود نمرات'!U41*2)/1,IF('ورود نمرات'!V41=98,'ورود نمرات'!$U$2*('ورود نمرات'!U41/3),'ورود نمرات'!$U$2*((('ورود نمرات'!V41*2)+'ورود نمرات'!U41)/3)))</f>
        <v>40</v>
      </c>
      <c r="V41" s="70"/>
      <c r="W41" s="70">
        <f>IF('ورود نمرات'!X41=97,('ورود نمرات'!W41*2)/1,IF('ورود نمرات'!X41=98,'ورود نمرات'!$W$2*('ورود نمرات'!W41/3),'ورود نمرات'!$W$2*((('ورود نمرات'!X41*2)+'ورود نمرات'!W41)/3)))</f>
        <v>80</v>
      </c>
      <c r="X41" s="70"/>
      <c r="Y41" s="70">
        <f>IF('ورود نمرات'!Z41=97,('ورود نمرات'!Y41*2)/1,IF('ورود نمرات'!Z41=98,'ورود نمرات'!$Y$2*('ورود نمرات'!Y41/3),'ورود نمرات'!$Y$2*((('ورود نمرات'!Z41*2)+'ورود نمرات'!Y41)/3)))</f>
        <v>36</v>
      </c>
      <c r="Z41" s="70"/>
      <c r="AA41" s="70">
        <f>IF('ورود نمرات'!AB41=97,('ورود نمرات'!AA41*2)/1,IF('ورود نمرات'!AB41=98,'ورود نمرات'!$AA$2*('ورود نمرات'!AA41/3),'ورود نمرات'!$AA$2*((('ورود نمرات'!AB41*2)+'ورود نمرات'!AA41)/3)))</f>
        <v>60</v>
      </c>
      <c r="AB41" s="70"/>
      <c r="AC41" s="70">
        <f>IF('ورود نمرات'!AD41=97,('ورود نمرات'!AC41*2)/1,IF('ورود نمرات'!AD41=98,'ورود نمرات'!$AC$2*('ورود نمرات'!AC41/3),'ورود نمرات'!$AC$2*((('ورود نمرات'!AD41*2)+'ورود نمرات'!AC41)/3)))</f>
        <v>40</v>
      </c>
      <c r="AD41" s="70"/>
      <c r="AE41" s="70">
        <f>IF('ورود نمرات'!AF41=97,('ورود نمرات'!AE41*2)/1,IF('ورود نمرات'!AF41=98,'ورود نمرات'!$AE$2*('ورود نمرات'!AE41/3),'ورود نمرات'!$AE$2*((('ورود نمرات'!AF41*2)+'ورود نمرات'!AE41)/3)))</f>
        <v>40</v>
      </c>
      <c r="AF41" s="70"/>
      <c r="AG41" s="70">
        <f>IF('ورود نمرات'!AH41=97,('ورود نمرات'!AG41*2)/1,IF('ورود نمرات'!AH41=98,'ورود نمرات'!$AG$2*('ورود نمرات'!AG41/3),'ورود نمرات'!$AG$2*((('ورود نمرات'!AH41*2)+'ورود نمرات'!AG41)/3)))</f>
        <v>60</v>
      </c>
      <c r="AH41" s="70"/>
      <c r="AI41" s="70">
        <f>IF('ورود نمرات'!AJ41=97,('ورود نمرات'!AI41*2)/1,IF('ورود نمرات'!AJ41=98,'ورود نمرات'!$AI$2*('ورود نمرات'!AI41/3),'ورود نمرات'!$AI$2*((('ورود نمرات'!AJ41*2)+'ورود نمرات'!AI41)/3)))</f>
        <v>40</v>
      </c>
      <c r="AJ41" s="70"/>
      <c r="AK41" s="70">
        <f>'ورود نمرات'!AL41*$AK$2</f>
        <v>36</v>
      </c>
      <c r="AL41" s="70"/>
      <c r="AM41" s="70">
        <f>'ورود نمرات'!AN41*$AM$2</f>
        <v>26</v>
      </c>
      <c r="AN41" s="70"/>
      <c r="AO41" s="3">
        <f t="shared" si="2"/>
        <v>685.66666666666663</v>
      </c>
      <c r="AP41" s="4">
        <f t="shared" si="1"/>
        <v>15.583333333333332</v>
      </c>
    </row>
    <row r="42" spans="1:42" ht="17.25">
      <c r="A42" s="2" t="str">
        <f>'ورود نمرات'!A42</f>
        <v xml:space="preserve">ابوالفضل  </v>
      </c>
      <c r="B42" s="2" t="str">
        <f>'ورود نمرات'!B42</f>
        <v>اسلامی</v>
      </c>
      <c r="C42" s="70">
        <f>IF('ورود نمرات'!D42=97,('ورود نمرات'!C42*2)/1,IF('ورود نمرات'!D42=98,'ورود نمرات'!$C$2*('ورود نمرات'!C42/3),'ورود نمرات'!$C$2*((('ورود نمرات'!D42*2)+'ورود نمرات'!C42)/3)))</f>
        <v>20</v>
      </c>
      <c r="D42" s="70"/>
      <c r="E42" s="70">
        <f>IF('ورود نمرات'!F42=97,('ورود نمرات'!E42*2)/1,IF('ورود نمرات'!F42=98,'ورود نمرات'!$E$2*('ورود نمرات'!E42/3),'ورود نمرات'!$E$2*((('ورود نمرات'!F42*2)+'ورود نمرات'!E42)/3)))</f>
        <v>18.666666666666668</v>
      </c>
      <c r="F42" s="70"/>
      <c r="G42" s="70">
        <f>IF('ورود نمرات'!H42=97,('ورود نمرات'!G42*2)/1,IF('ورود نمرات'!H42=98,'ورود نمرات'!$G$2*('ورود نمرات'!G42/3),'ورود نمرات'!$G$2*((('ورود نمرات'!H42*2)+'ورود نمرات'!G42)/3)))</f>
        <v>14.666666666666666</v>
      </c>
      <c r="H42" s="70"/>
      <c r="I42" s="70">
        <f>IF('ورود نمرات'!J42=97,('ورود نمرات'!I42*2)/1,IF('ورود نمرات'!J42=98,'ورود نمرات'!$I$2*('ورود نمرات'!I42/3),'ورود نمرات'!$I$2*((('ورود نمرات'!J42*2)+'ورود نمرات'!I42)/3)))</f>
        <v>17.666666666666668</v>
      </c>
      <c r="J42" s="70"/>
      <c r="K42" s="70">
        <f>IF('ورود نمرات'!L42=97,('ورود نمرات'!K42*2)/1,IF('ورود نمرات'!L42=98,'ورود نمرات'!$K$2*('ورود نمرات'!K42/3),'ورود نمرات'!$K$2*((('ورود نمرات'!L42*2)+'ورود نمرات'!K42)/3)))</f>
        <v>30</v>
      </c>
      <c r="L42" s="70"/>
      <c r="M42" s="70">
        <f>IF('ورود نمرات'!N42=97,('ورود نمرات'!M42*2)/1,IF('ورود نمرات'!N42=98,'ورود نمرات'!$M$2*('ورود نمرات'!M42/3),'ورود نمرات'!$M$2*((('ورود نمرات'!N42*2)+'ورود نمرات'!M42)/3)))</f>
        <v>22</v>
      </c>
      <c r="N42" s="70"/>
      <c r="O42" s="70">
        <f>IF('ورود نمرات'!P42=97,('ورود نمرات'!O42*2)/1,IF('ورود نمرات'!P42=98,'ورود نمرات'!$O$2*('ورود نمرات'!O42/3),'ورود نمرات'!$O$2*((('ورود نمرات'!P42*2)+'ورود نمرات'!O42)/3)))</f>
        <v>10</v>
      </c>
      <c r="P42" s="70"/>
      <c r="Q42" s="70">
        <f>IF('ورود نمرات'!R42=97,('ورود نمرات'!Q42*2)/1,IF('ورود نمرات'!R42=98,'ورود نمرات'!$Q$2*('ورود نمرات'!Q42/3),'ورود نمرات'!$Q$2*((('ورود نمرات'!R42*2)+'ورود نمرات'!Q42)/3)))</f>
        <v>20</v>
      </c>
      <c r="R42" s="70"/>
      <c r="S42" s="70">
        <f>IF('ورود نمرات'!T42=97,('ورود نمرات'!S42*2)/1,IF('ورود نمرات'!T42=98,'ورود نمرات'!$S$2*('ورود نمرات'!S42/3),'ورود نمرات'!$S$2*((('ورود نمرات'!T42*2)+'ورود نمرات'!S42)/3)))</f>
        <v>40</v>
      </c>
      <c r="T42" s="70"/>
      <c r="U42" s="70">
        <f>IF('ورود نمرات'!V42=97,('ورود نمرات'!U42*2)/1,IF('ورود نمرات'!V42=98,'ورود نمرات'!$U$2*('ورود نمرات'!U42/3),'ورود نمرات'!$U$2*((('ورود نمرات'!V42*2)+'ورود نمرات'!U42)/3)))</f>
        <v>40</v>
      </c>
      <c r="V42" s="70"/>
      <c r="W42" s="70">
        <f>IF('ورود نمرات'!X42=97,('ورود نمرات'!W42*2)/1,IF('ورود نمرات'!X42=98,'ورود نمرات'!$W$2*('ورود نمرات'!W42/3),'ورود نمرات'!$W$2*((('ورود نمرات'!X42*2)+'ورود نمرات'!W42)/3)))</f>
        <v>80</v>
      </c>
      <c r="X42" s="70"/>
      <c r="Y42" s="70">
        <f>IF('ورود نمرات'!Z42=97,('ورود نمرات'!Y42*2)/1,IF('ورود نمرات'!Z42=98,'ورود نمرات'!$Y$2*('ورود نمرات'!Y42/3),'ورود نمرات'!$Y$2*((('ورود نمرات'!Z42*2)+'ورود نمرات'!Y42)/3)))</f>
        <v>32</v>
      </c>
      <c r="Z42" s="70"/>
      <c r="AA42" s="70">
        <f>IF('ورود نمرات'!AB42=97,('ورود نمرات'!AA42*2)/1,IF('ورود نمرات'!AB42=98,'ورود نمرات'!$AA$2*('ورود نمرات'!AA42/3),'ورود نمرات'!$AA$2*((('ورود نمرات'!AB42*2)+'ورود نمرات'!AA42)/3)))</f>
        <v>60</v>
      </c>
      <c r="AB42" s="70"/>
      <c r="AC42" s="70">
        <f>IF('ورود نمرات'!AD42=97,('ورود نمرات'!AC42*2)/1,IF('ورود نمرات'!AD42=98,'ورود نمرات'!$AC$2*('ورود نمرات'!AC42/3),'ورود نمرات'!$AC$2*((('ورود نمرات'!AD42*2)+'ورود نمرات'!AC42)/3)))</f>
        <v>40</v>
      </c>
      <c r="AD42" s="70"/>
      <c r="AE42" s="70">
        <f>IF('ورود نمرات'!AF42=97,('ورود نمرات'!AE42*2)/1,IF('ورود نمرات'!AF42=98,'ورود نمرات'!$AE$2*('ورود نمرات'!AE42/3),'ورود نمرات'!$AE$2*((('ورود نمرات'!AF42*2)+'ورود نمرات'!AE42)/3)))</f>
        <v>40</v>
      </c>
      <c r="AF42" s="70"/>
      <c r="AG42" s="70">
        <f>IF('ورود نمرات'!AH42=97,('ورود نمرات'!AG42*2)/1,IF('ورود نمرات'!AH42=98,'ورود نمرات'!$AG$2*('ورود نمرات'!AG42/3),'ورود نمرات'!$AG$2*((('ورود نمرات'!AH42*2)+'ورود نمرات'!AG42)/3)))</f>
        <v>60</v>
      </c>
      <c r="AH42" s="70"/>
      <c r="AI42" s="70">
        <f>IF('ورود نمرات'!AJ42=97,('ورود نمرات'!AI42*2)/1,IF('ورود نمرات'!AJ42=98,'ورود نمرات'!$AI$2*('ورود نمرات'!AI42/3),'ورود نمرات'!$AI$2*((('ورود نمرات'!AJ42*2)+'ورود نمرات'!AI42)/3)))</f>
        <v>40</v>
      </c>
      <c r="AJ42" s="70"/>
      <c r="AK42" s="70">
        <f>'ورود نمرات'!AL42*$AK$2</f>
        <v>40</v>
      </c>
      <c r="AL42" s="70"/>
      <c r="AM42" s="70">
        <f>'ورود نمرات'!AN42*$AM$2</f>
        <v>28</v>
      </c>
      <c r="AN42" s="70"/>
      <c r="AO42" s="3">
        <f t="shared" si="2"/>
        <v>653</v>
      </c>
      <c r="AP42" s="4">
        <f t="shared" si="1"/>
        <v>14.840909090909092</v>
      </c>
    </row>
    <row r="43" spans="1:42" ht="17.25">
      <c r="A43" s="2" t="str">
        <f>'ورود نمرات'!A43</f>
        <v xml:space="preserve">امیرعلی  </v>
      </c>
      <c r="B43" s="2" t="str">
        <f>'ورود نمرات'!B43</f>
        <v>اشرفی</v>
      </c>
      <c r="C43" s="70">
        <f>IF('ورود نمرات'!D43=97,('ورود نمرات'!C43*2)/1,IF('ورود نمرات'!D43=98,'ورود نمرات'!$C$2*('ورود نمرات'!C43/3),'ورود نمرات'!$C$2*((('ورود نمرات'!D43*2)+'ورود نمرات'!C43)/3)))</f>
        <v>40</v>
      </c>
      <c r="D43" s="70"/>
      <c r="E43" s="70">
        <f>IF('ورود نمرات'!F43=97,('ورود نمرات'!E43*2)/1,IF('ورود نمرات'!F43=98,'ورود نمرات'!$E$2*('ورود نمرات'!E43/3),'ورود نمرات'!$E$2*((('ورود نمرات'!F43*2)+'ورود نمرات'!E43)/3)))</f>
        <v>18</v>
      </c>
      <c r="F43" s="70"/>
      <c r="G43" s="70">
        <f>IF('ورود نمرات'!H43=97,('ورود نمرات'!G43*2)/1,IF('ورود نمرات'!H43=98,'ورود نمرات'!$G$2*('ورود نمرات'!G43/3),'ورود نمرات'!$G$2*((('ورود نمرات'!H43*2)+'ورود نمرات'!G43)/3)))</f>
        <v>4.666666666666667</v>
      </c>
      <c r="H43" s="70"/>
      <c r="I43" s="70">
        <f>IF('ورود نمرات'!J43=97,('ورود نمرات'!I43*2)/1,IF('ورود نمرات'!J43=98,'ورود نمرات'!$I$2*('ورود نمرات'!I43/3),'ورود نمرات'!$I$2*((('ورود نمرات'!J43*2)+'ورود نمرات'!I43)/3)))</f>
        <v>17.666666666666668</v>
      </c>
      <c r="J43" s="70"/>
      <c r="K43" s="70">
        <f>IF('ورود نمرات'!L43=97,('ورود نمرات'!K43*2)/1,IF('ورود نمرات'!L43=98,'ورود نمرات'!$K$2*('ورود نمرات'!K43/3),'ورود نمرات'!$K$2*((('ورود نمرات'!L43*2)+'ورود نمرات'!K43)/3)))</f>
        <v>26</v>
      </c>
      <c r="L43" s="70"/>
      <c r="M43" s="70">
        <f>IF('ورود نمرات'!N43=97,('ورود نمرات'!M43*2)/1,IF('ورود نمرات'!N43=98,'ورود نمرات'!$M$2*('ورود نمرات'!M43/3),'ورود نمرات'!$M$2*((('ورود نمرات'!N43*2)+'ورود نمرات'!M43)/3)))</f>
        <v>21</v>
      </c>
      <c r="N43" s="70"/>
      <c r="O43" s="70">
        <f>IF('ورود نمرات'!P43=97,('ورود نمرات'!O43*2)/1,IF('ورود نمرات'!P43=98,'ورود نمرات'!$O$2*('ورود نمرات'!O43/3),'ورود نمرات'!$O$2*((('ورود نمرات'!P43*2)+'ورود نمرات'!O43)/3)))</f>
        <v>8.6666666666666661</v>
      </c>
      <c r="P43" s="70"/>
      <c r="Q43" s="70">
        <f>IF('ورود نمرات'!R43=97,('ورود نمرات'!Q43*2)/1,IF('ورود نمرات'!R43=98,'ورود نمرات'!$Q$2*('ورود نمرات'!Q43/3),'ورود نمرات'!$Q$2*((('ورود نمرات'!R43*2)+'ورود نمرات'!Q43)/3)))</f>
        <v>17.333333333333332</v>
      </c>
      <c r="R43" s="70"/>
      <c r="S43" s="70">
        <f>IF('ورود نمرات'!T43=97,('ورود نمرات'!S43*2)/1,IF('ورود نمرات'!T43=98,'ورود نمرات'!$S$2*('ورود نمرات'!S43/3),'ورود نمرات'!$S$2*((('ورود نمرات'!T43*2)+'ورود نمرات'!S43)/3)))</f>
        <v>20</v>
      </c>
      <c r="T43" s="70"/>
      <c r="U43" s="70">
        <f>IF('ورود نمرات'!V43=97,('ورود نمرات'!U43*2)/1,IF('ورود نمرات'!V43=98,'ورود نمرات'!$U$2*('ورود نمرات'!U43/3),'ورود نمرات'!$U$2*((('ورود نمرات'!V43*2)+'ورود نمرات'!U43)/3)))</f>
        <v>20</v>
      </c>
      <c r="V43" s="70"/>
      <c r="W43" s="70">
        <f>IF('ورود نمرات'!X43=97,('ورود نمرات'!W43*2)/1,IF('ورود نمرات'!X43=98,'ورود نمرات'!$W$2*('ورود نمرات'!W43/3),'ورود نمرات'!$W$2*((('ورود نمرات'!X43*2)+'ورود نمرات'!W43)/3)))</f>
        <v>40</v>
      </c>
      <c r="X43" s="70"/>
      <c r="Y43" s="70">
        <f>IF('ورود نمرات'!Z43=97,('ورود نمرات'!Y43*2)/1,IF('ورود نمرات'!Z43=98,'ورود نمرات'!$Y$2*('ورود نمرات'!Y43/3),'ورود نمرات'!$Y$2*((('ورود نمرات'!Z43*2)+'ورود نمرات'!Y43)/3)))</f>
        <v>50.666666666666664</v>
      </c>
      <c r="Z43" s="70"/>
      <c r="AA43" s="70">
        <f>IF('ورود نمرات'!AB43=97,('ورود نمرات'!AA43*2)/1,IF('ورود نمرات'!AB43=98,'ورود نمرات'!$AA$2*('ورود نمرات'!AA43/3),'ورود نمرات'!$AA$2*((('ورود نمرات'!AB43*2)+'ورود نمرات'!AA43)/3)))</f>
        <v>60</v>
      </c>
      <c r="AB43" s="70"/>
      <c r="AC43" s="70">
        <f>IF('ورود نمرات'!AD43=97,('ورود نمرات'!AC43*2)/1,IF('ورود نمرات'!AD43=98,'ورود نمرات'!$AC$2*('ورود نمرات'!AC43/3),'ورود نمرات'!$AC$2*((('ورود نمرات'!AD43*2)+'ورود نمرات'!AC43)/3)))</f>
        <v>40</v>
      </c>
      <c r="AD43" s="70"/>
      <c r="AE43" s="70">
        <f>IF('ورود نمرات'!AF43=97,('ورود نمرات'!AE43*2)/1,IF('ورود نمرات'!AF43=98,'ورود نمرات'!$AE$2*('ورود نمرات'!AE43/3),'ورود نمرات'!$AE$2*((('ورود نمرات'!AF43*2)+'ورود نمرات'!AE43)/3)))</f>
        <v>37.333333333333336</v>
      </c>
      <c r="AF43" s="70"/>
      <c r="AG43" s="70">
        <f>IF('ورود نمرات'!AH43=97,('ورود نمرات'!AG43*2)/1,IF('ورود نمرات'!AH43=98,'ورود نمرات'!$AG$2*('ورود نمرات'!AG43/3),'ورود نمرات'!$AG$2*((('ورود نمرات'!AH43*2)+'ورود نمرات'!AG43)/3)))</f>
        <v>60</v>
      </c>
      <c r="AH43" s="70"/>
      <c r="AI43" s="70">
        <f>IF('ورود نمرات'!AJ43=97,('ورود نمرات'!AI43*2)/1,IF('ورود نمرات'!AJ43=98,'ورود نمرات'!$AI$2*('ورود نمرات'!AI43/3),'ورود نمرات'!$AI$2*((('ورود نمرات'!AJ43*2)+'ورود نمرات'!AI43)/3)))</f>
        <v>40</v>
      </c>
      <c r="AJ43" s="70"/>
      <c r="AK43" s="70">
        <f>'ورود نمرات'!AL43*$AK$2</f>
        <v>40</v>
      </c>
      <c r="AL43" s="70"/>
      <c r="AM43" s="70">
        <f>'ورود نمرات'!AN43*$AM$2</f>
        <v>32</v>
      </c>
      <c r="AN43" s="70"/>
      <c r="AO43" s="3">
        <f t="shared" si="2"/>
        <v>593.33333333333326</v>
      </c>
      <c r="AP43" s="4">
        <f t="shared" si="1"/>
        <v>13.484848484848483</v>
      </c>
    </row>
    <row r="44" spans="1:42" ht="17.25">
      <c r="A44" s="2" t="str">
        <f>'ورود نمرات'!A44</f>
        <v xml:space="preserve">مهدی یار </v>
      </c>
      <c r="B44" s="2" t="str">
        <f>'ورود نمرات'!B44</f>
        <v>افشار</v>
      </c>
      <c r="C44" s="70">
        <f>IF('ورود نمرات'!D44=97,('ورود نمرات'!C44*2)/1,IF('ورود نمرات'!D44=98,'ورود نمرات'!$C$2*('ورود نمرات'!C44/3),'ورود نمرات'!$C$2*((('ورود نمرات'!D44*2)+'ورود نمرات'!C44)/3)))</f>
        <v>40</v>
      </c>
      <c r="D44" s="70"/>
      <c r="E44" s="70">
        <f>IF('ورود نمرات'!F44=97,('ورود نمرات'!E44*2)/1,IF('ورود نمرات'!F44=98,'ورود نمرات'!$E$2*('ورود نمرات'!E44/3),'ورود نمرات'!$E$2*((('ورود نمرات'!F44*2)+'ورود نمرات'!E44)/3)))</f>
        <v>16</v>
      </c>
      <c r="F44" s="70"/>
      <c r="G44" s="70">
        <f>IF('ورود نمرات'!H44=97,('ورود نمرات'!G44*2)/1,IF('ورود نمرات'!H44=98,'ورود نمرات'!$G$2*('ورود نمرات'!G44/3),'ورود نمرات'!$G$2*((('ورود نمرات'!H44*2)+'ورود نمرات'!G44)/3)))</f>
        <v>2</v>
      </c>
      <c r="H44" s="70"/>
      <c r="I44" s="70">
        <f>IF('ورود نمرات'!J44=97,('ورود نمرات'!I44*2)/1,IF('ورود نمرات'!J44=98,'ورود نمرات'!$I$2*('ورود نمرات'!I44/3),'ورود نمرات'!$I$2*((('ورود نمرات'!J44*2)+'ورود نمرات'!I44)/3)))</f>
        <v>17.333333333333332</v>
      </c>
      <c r="J44" s="70"/>
      <c r="K44" s="70">
        <f>IF('ورود نمرات'!L44=97,('ورود نمرات'!K44*2)/1,IF('ورود نمرات'!L44=98,'ورود نمرات'!$K$2*('ورود نمرات'!K44/3),'ورود نمرات'!$K$2*((('ورود نمرات'!L44*2)+'ورود نمرات'!K44)/3)))</f>
        <v>21</v>
      </c>
      <c r="L44" s="70"/>
      <c r="M44" s="70">
        <f>IF('ورود نمرات'!N44=97,('ورود نمرات'!M44*2)/1,IF('ورود نمرات'!N44=98,'ورود نمرات'!$M$2*('ورود نمرات'!M44/3),'ورود نمرات'!$M$2*((('ورود نمرات'!N44*2)+'ورود نمرات'!M44)/3)))</f>
        <v>34</v>
      </c>
      <c r="N44" s="70"/>
      <c r="O44" s="70">
        <f>IF('ورود نمرات'!P44=97,('ورود نمرات'!O44*2)/1,IF('ورود نمرات'!P44=98,'ورود نمرات'!$O$2*('ورود نمرات'!O44/3),'ورود نمرات'!$O$2*((('ورود نمرات'!P44*2)+'ورود نمرات'!O44)/3)))</f>
        <v>7</v>
      </c>
      <c r="P44" s="70"/>
      <c r="Q44" s="70">
        <f>IF('ورود نمرات'!R44=97,('ورود نمرات'!Q44*2)/1,IF('ورود نمرات'!R44=98,'ورود نمرات'!$Q$2*('ورود نمرات'!Q44/3),'ورود نمرات'!$Q$2*((('ورود نمرات'!R44*2)+'ورود نمرات'!Q44)/3)))</f>
        <v>14</v>
      </c>
      <c r="R44" s="70"/>
      <c r="S44" s="70">
        <f>IF('ورود نمرات'!T44=97,('ورود نمرات'!S44*2)/1,IF('ورود نمرات'!T44=98,'ورود نمرات'!$S$2*('ورود نمرات'!S44/3),'ورود نمرات'!$S$2*((('ورود نمرات'!T44*2)+'ورود نمرات'!S44)/3)))</f>
        <v>36</v>
      </c>
      <c r="T44" s="70"/>
      <c r="U44" s="70">
        <f>IF('ورود نمرات'!V44=97,('ورود نمرات'!U44*2)/1,IF('ورود نمرات'!V44=98,'ورود نمرات'!$U$2*('ورود نمرات'!U44/3),'ورود نمرات'!$U$2*((('ورود نمرات'!V44*2)+'ورود نمرات'!U44)/3)))</f>
        <v>36</v>
      </c>
      <c r="V44" s="70"/>
      <c r="W44" s="70">
        <f>IF('ورود نمرات'!X44=97,('ورود نمرات'!W44*2)/1,IF('ورود نمرات'!X44=98,'ورود نمرات'!$W$2*('ورود نمرات'!W44/3),'ورود نمرات'!$W$2*((('ورود نمرات'!X44*2)+'ورود نمرات'!W44)/3)))</f>
        <v>72</v>
      </c>
      <c r="X44" s="70"/>
      <c r="Y44" s="70">
        <f>IF('ورود نمرات'!Z44=97,('ورود نمرات'!Y44*2)/1,IF('ورود نمرات'!Z44=98,'ورود نمرات'!$Y$2*('ورود نمرات'!Y44/3),'ورود نمرات'!$Y$2*((('ورود نمرات'!Z44*2)+'ورود نمرات'!Y44)/3)))</f>
        <v>49.333333333333336</v>
      </c>
      <c r="Z44" s="70"/>
      <c r="AA44" s="70">
        <f>IF('ورود نمرات'!AB44=97,('ورود نمرات'!AA44*2)/1,IF('ورود نمرات'!AB44=98,'ورود نمرات'!$AA$2*('ورود نمرات'!AA44/3),'ورود نمرات'!$AA$2*((('ورود نمرات'!AB44*2)+'ورود نمرات'!AA44)/3)))</f>
        <v>30</v>
      </c>
      <c r="AB44" s="70"/>
      <c r="AC44" s="70">
        <f>IF('ورود نمرات'!AD44=97,('ورود نمرات'!AC44*2)/1,IF('ورود نمرات'!AD44=98,'ورود نمرات'!$AC$2*('ورود نمرات'!AC44/3),'ورود نمرات'!$AC$2*((('ورود نمرات'!AD44*2)+'ورود نمرات'!AC44)/3)))</f>
        <v>20</v>
      </c>
      <c r="AD44" s="70"/>
      <c r="AE44" s="70">
        <f>IF('ورود نمرات'!AF44=97,('ورود نمرات'!AE44*2)/1,IF('ورود نمرات'!AF44=98,'ورود نمرات'!$AE$2*('ورود نمرات'!AE44/3),'ورود نمرات'!$AE$2*((('ورود نمرات'!AF44*2)+'ورود نمرات'!AE44)/3)))</f>
        <v>31.333333333333332</v>
      </c>
      <c r="AF44" s="70"/>
      <c r="AG44" s="70">
        <f>IF('ورود نمرات'!AH44=97,('ورود نمرات'!AG44*2)/1,IF('ورود نمرات'!AH44=98,'ورود نمرات'!$AG$2*('ورود نمرات'!AG44/3),'ورود نمرات'!$AG$2*((('ورود نمرات'!AH44*2)+'ورود نمرات'!AG44)/3)))</f>
        <v>30</v>
      </c>
      <c r="AH44" s="70"/>
      <c r="AI44" s="70">
        <f>IF('ورود نمرات'!AJ44=97,('ورود نمرات'!AI44*2)/1,IF('ورود نمرات'!AJ44=98,'ورود نمرات'!$AI$2*('ورود نمرات'!AI44/3),'ورود نمرات'!$AI$2*((('ورود نمرات'!AJ44*2)+'ورود نمرات'!AI44)/3)))</f>
        <v>20</v>
      </c>
      <c r="AJ44" s="70"/>
      <c r="AK44" s="70">
        <f>'ورود نمرات'!AL44*$AK$2</f>
        <v>36</v>
      </c>
      <c r="AL44" s="70"/>
      <c r="AM44" s="70">
        <f>'ورود نمرات'!AN44*$AM$2</f>
        <v>20</v>
      </c>
      <c r="AN44" s="70"/>
      <c r="AO44" s="3">
        <f t="shared" si="2"/>
        <v>532</v>
      </c>
      <c r="AP44" s="4">
        <f t="shared" si="1"/>
        <v>12.090909090909092</v>
      </c>
    </row>
    <row r="45" spans="1:42" ht="17.25">
      <c r="A45" s="2" t="str">
        <f>'ورود نمرات'!A45</f>
        <v xml:space="preserve">محمدصالح  </v>
      </c>
      <c r="B45" s="2" t="str">
        <f>'ورود نمرات'!B45</f>
        <v>اقرلو</v>
      </c>
      <c r="C45" s="70">
        <f>IF('ورود نمرات'!D45=97,('ورود نمرات'!C45*2)/1,IF('ورود نمرات'!D45=98,'ورود نمرات'!$C$2*('ورود نمرات'!C45/3),'ورود نمرات'!$C$2*((('ورود نمرات'!D45*2)+'ورود نمرات'!C45)/3)))</f>
        <v>20</v>
      </c>
      <c r="D45" s="70"/>
      <c r="E45" s="70">
        <f>IF('ورود نمرات'!F45=97,('ورود نمرات'!E45*2)/1,IF('ورود نمرات'!F45=98,'ورود نمرات'!$E$2*('ورود نمرات'!E45/3),'ورود نمرات'!$E$2*((('ورود نمرات'!F45*2)+'ورود نمرات'!E45)/3)))</f>
        <v>25.333333333333332</v>
      </c>
      <c r="F45" s="70"/>
      <c r="G45" s="70">
        <f>IF('ورود نمرات'!H45=97,('ورود نمرات'!G45*2)/1,IF('ورود نمرات'!H45=98,'ورود نمرات'!$G$2*('ورود نمرات'!G45/3),'ورود نمرات'!$G$2*((('ورود نمرات'!H45*2)+'ورود نمرات'!G45)/3)))</f>
        <v>6.666666666666667</v>
      </c>
      <c r="H45" s="70"/>
      <c r="I45" s="70">
        <f>IF('ورود نمرات'!J45=97,('ورود نمرات'!I45*2)/1,IF('ورود نمرات'!J45=98,'ورود نمرات'!$I$2*('ورود نمرات'!I45/3),'ورود نمرات'!$I$2*((('ورود نمرات'!J45*2)+'ورود نمرات'!I45)/3)))</f>
        <v>18.666666666666668</v>
      </c>
      <c r="J45" s="70"/>
      <c r="K45" s="70">
        <f>IF('ورود نمرات'!L45=97,('ورود نمرات'!K45*2)/1,IF('ورود نمرات'!L45=98,'ورود نمرات'!$K$2*('ورود نمرات'!K45/3),'ورود نمرات'!$K$2*((('ورود نمرات'!L45*2)+'ورود نمرات'!K45)/3)))</f>
        <v>23</v>
      </c>
      <c r="L45" s="70"/>
      <c r="M45" s="70">
        <f>IF('ورود نمرات'!N45=97,('ورود نمرات'!M45*2)/1,IF('ورود نمرات'!N45=98,'ورود نمرات'!$M$2*('ورود نمرات'!M45/3),'ورود نمرات'!$M$2*((('ورود نمرات'!N45*2)+'ورود نمرات'!M45)/3)))</f>
        <v>47</v>
      </c>
      <c r="N45" s="70"/>
      <c r="O45" s="70">
        <f>IF('ورود نمرات'!P45=97,('ورود نمرات'!O45*2)/1,IF('ورود نمرات'!P45=98,'ورود نمرات'!$O$2*('ورود نمرات'!O45/3),'ورود نمرات'!$O$2*((('ورود نمرات'!P45*2)+'ورود نمرات'!O45)/3)))</f>
        <v>7.666666666666667</v>
      </c>
      <c r="P45" s="70"/>
      <c r="Q45" s="70">
        <f>IF('ورود نمرات'!R45=97,('ورود نمرات'!Q45*2)/1,IF('ورود نمرات'!R45=98,'ورود نمرات'!$Q$2*('ورود نمرات'!Q45/3),'ورود نمرات'!$Q$2*((('ورود نمرات'!R45*2)+'ورود نمرات'!Q45)/3)))</f>
        <v>15.333333333333334</v>
      </c>
      <c r="R45" s="70"/>
      <c r="S45" s="70">
        <f>IF('ورود نمرات'!T45=97,('ورود نمرات'!S45*2)/1,IF('ورود نمرات'!T45=98,'ورود نمرات'!$S$2*('ورود نمرات'!S45/3),'ورود نمرات'!$S$2*((('ورود نمرات'!T45*2)+'ورود نمرات'!S45)/3)))</f>
        <v>20</v>
      </c>
      <c r="T45" s="70"/>
      <c r="U45" s="70">
        <f>IF('ورود نمرات'!V45=97,('ورود نمرات'!U45*2)/1,IF('ورود نمرات'!V45=98,'ورود نمرات'!$U$2*('ورود نمرات'!U45/3),'ورود نمرات'!$U$2*((('ورود نمرات'!V45*2)+'ورود نمرات'!U45)/3)))</f>
        <v>20</v>
      </c>
      <c r="V45" s="70"/>
      <c r="W45" s="70">
        <f>IF('ورود نمرات'!X45=97,('ورود نمرات'!W45*2)/1,IF('ورود نمرات'!X45=98,'ورود نمرات'!$W$2*('ورود نمرات'!W45/3),'ورود نمرات'!$W$2*((('ورود نمرات'!X45*2)+'ورود نمرات'!W45)/3)))</f>
        <v>40</v>
      </c>
      <c r="X45" s="70"/>
      <c r="Y45" s="70">
        <f>IF('ورود نمرات'!Z45=97,('ورود نمرات'!Y45*2)/1,IF('ورود نمرات'!Z45=98,'ورود نمرات'!$Y$2*('ورود نمرات'!Y45/3),'ورود نمرات'!$Y$2*((('ورود نمرات'!Z45*2)+'ورود نمرات'!Y45)/3)))</f>
        <v>32</v>
      </c>
      <c r="Z45" s="70"/>
      <c r="AA45" s="70">
        <f>IF('ورود نمرات'!AB45=97,('ورود نمرات'!AA45*2)/1,IF('ورود نمرات'!AB45=98,'ورود نمرات'!$AA$2*('ورود نمرات'!AA45/3),'ورود نمرات'!$AA$2*((('ورود نمرات'!AB45*2)+'ورود نمرات'!AA45)/3)))</f>
        <v>60</v>
      </c>
      <c r="AB45" s="70"/>
      <c r="AC45" s="70">
        <f>IF('ورود نمرات'!AD45=97,('ورود نمرات'!AC45*2)/1,IF('ورود نمرات'!AD45=98,'ورود نمرات'!$AC$2*('ورود نمرات'!AC45/3),'ورود نمرات'!$AC$2*((('ورود نمرات'!AD45*2)+'ورود نمرات'!AC45)/3)))</f>
        <v>40</v>
      </c>
      <c r="AD45" s="70"/>
      <c r="AE45" s="70">
        <f>IF('ورود نمرات'!AF45=97,('ورود نمرات'!AE45*2)/1,IF('ورود نمرات'!AF45=98,'ورود نمرات'!$AE$2*('ورود نمرات'!AE45/3),'ورود نمرات'!$AE$2*((('ورود نمرات'!AF45*2)+'ورود نمرات'!AE45)/3)))</f>
        <v>40</v>
      </c>
      <c r="AF45" s="70"/>
      <c r="AG45" s="70">
        <f>IF('ورود نمرات'!AH45=97,('ورود نمرات'!AG45*2)/1,IF('ورود نمرات'!AH45=98,'ورود نمرات'!$AG$2*('ورود نمرات'!AG45/3),'ورود نمرات'!$AG$2*((('ورود نمرات'!AH45*2)+'ورود نمرات'!AG45)/3)))</f>
        <v>60</v>
      </c>
      <c r="AH45" s="70"/>
      <c r="AI45" s="70">
        <f>IF('ورود نمرات'!AJ45=97,('ورود نمرات'!AI45*2)/1,IF('ورود نمرات'!AJ45=98,'ورود نمرات'!$AI$2*('ورود نمرات'!AI45/3),'ورود نمرات'!$AI$2*((('ورود نمرات'!AJ45*2)+'ورود نمرات'!AI45)/3)))</f>
        <v>40</v>
      </c>
      <c r="AJ45" s="70"/>
      <c r="AK45" s="70">
        <f>'ورود نمرات'!AL45*$AK$2</f>
        <v>32</v>
      </c>
      <c r="AL45" s="70"/>
      <c r="AM45" s="70">
        <f>'ورود نمرات'!AN45*$AM$2</f>
        <v>40</v>
      </c>
      <c r="AN45" s="70"/>
      <c r="AO45" s="3">
        <f t="shared" si="2"/>
        <v>587.66666666666663</v>
      </c>
      <c r="AP45" s="4">
        <f t="shared" si="1"/>
        <v>13.356060606060606</v>
      </c>
    </row>
    <row r="46" spans="1:42" ht="17.25">
      <c r="A46" s="2" t="str">
        <f>'ورود نمرات'!A46</f>
        <v xml:space="preserve">محمدعرفان </v>
      </c>
      <c r="B46" s="2" t="str">
        <f>'ورود نمرات'!B46</f>
        <v>آقانصیری</v>
      </c>
      <c r="C46" s="70">
        <f>IF('ورود نمرات'!D46=97,('ورود نمرات'!C46*2)/1,IF('ورود نمرات'!D46=98,'ورود نمرات'!$C$2*('ورود نمرات'!C46/3),'ورود نمرات'!$C$2*((('ورود نمرات'!D46*2)+'ورود نمرات'!C46)/3)))</f>
        <v>36</v>
      </c>
      <c r="D46" s="70"/>
      <c r="E46" s="70">
        <f>IF('ورود نمرات'!F46=97,('ورود نمرات'!E46*2)/1,IF('ورود نمرات'!F46=98,'ورود نمرات'!$E$2*('ورود نمرات'!E46/3),'ورود نمرات'!$E$2*((('ورود نمرات'!F46*2)+'ورود نمرات'!E46)/3)))</f>
        <v>24.666666666666668</v>
      </c>
      <c r="F46" s="70"/>
      <c r="G46" s="70">
        <f>IF('ورود نمرات'!H46=97,('ورود نمرات'!G46*2)/1,IF('ورود نمرات'!H46=98,'ورود نمرات'!$G$2*('ورود نمرات'!G46/3),'ورود نمرات'!$G$2*((('ورود نمرات'!H46*2)+'ورود نمرات'!G46)/3)))</f>
        <v>5.333333333333333</v>
      </c>
      <c r="H46" s="70"/>
      <c r="I46" s="70">
        <f>IF('ورود نمرات'!J46=97,('ورود نمرات'!I46*2)/1,IF('ورود نمرات'!J46=98,'ورود نمرات'!$I$2*('ورود نمرات'!I46/3),'ورود نمرات'!$I$2*((('ورود نمرات'!J46*2)+'ورود نمرات'!I46)/3)))</f>
        <v>18.333333333333332</v>
      </c>
      <c r="J46" s="70"/>
      <c r="K46" s="70">
        <f>IF('ورود نمرات'!L46=97,('ورود نمرات'!K46*2)/1,IF('ورود نمرات'!L46=98,'ورود نمرات'!$K$2*('ورود نمرات'!K46/3),'ورود نمرات'!$K$2*((('ورود نمرات'!L46*2)+'ورود نمرات'!K46)/3)))</f>
        <v>32</v>
      </c>
      <c r="L46" s="70"/>
      <c r="M46" s="70">
        <f>IF('ورود نمرات'!N46=97,('ورود نمرات'!M46*2)/1,IF('ورود نمرات'!N46=98,'ورود نمرات'!$M$2*('ورود نمرات'!M46/3),'ورود نمرات'!$M$2*((('ورود نمرات'!N46*2)+'ورود نمرات'!M46)/3)))</f>
        <v>29</v>
      </c>
      <c r="N46" s="70"/>
      <c r="O46" s="70">
        <f>IF('ورود نمرات'!P46=97,('ورود نمرات'!O46*2)/1,IF('ورود نمرات'!P46=98,'ورود نمرات'!$O$2*('ورود نمرات'!O46/3),'ورود نمرات'!$O$2*((('ورود نمرات'!P46*2)+'ورود نمرات'!O46)/3)))</f>
        <v>10.666666666666666</v>
      </c>
      <c r="P46" s="70"/>
      <c r="Q46" s="70">
        <f>IF('ورود نمرات'!R46=97,('ورود نمرات'!Q46*2)/1,IF('ورود نمرات'!R46=98,'ورود نمرات'!$Q$2*('ورود نمرات'!Q46/3),'ورود نمرات'!$Q$2*((('ورود نمرات'!R46*2)+'ورود نمرات'!Q46)/3)))</f>
        <v>21.333333333333332</v>
      </c>
      <c r="R46" s="70"/>
      <c r="S46" s="70">
        <f>IF('ورود نمرات'!T46=97,('ورود نمرات'!S46*2)/1,IF('ورود نمرات'!T46=98,'ورود نمرات'!$S$2*('ورود نمرات'!S46/3),'ورود نمرات'!$S$2*((('ورود نمرات'!T46*2)+'ورود نمرات'!S46)/3)))</f>
        <v>32</v>
      </c>
      <c r="T46" s="70"/>
      <c r="U46" s="70">
        <f>IF('ورود نمرات'!V46=97,('ورود نمرات'!U46*2)/1,IF('ورود نمرات'!V46=98,'ورود نمرات'!$U$2*('ورود نمرات'!U46/3),'ورود نمرات'!$U$2*((('ورود نمرات'!V46*2)+'ورود نمرات'!U46)/3)))</f>
        <v>32</v>
      </c>
      <c r="V46" s="70"/>
      <c r="W46" s="70">
        <f>IF('ورود نمرات'!X46=97,('ورود نمرات'!W46*2)/1,IF('ورود نمرات'!X46=98,'ورود نمرات'!$W$2*('ورود نمرات'!W46/3),'ورود نمرات'!$W$2*((('ورود نمرات'!X46*2)+'ورود نمرات'!W46)/3)))</f>
        <v>64</v>
      </c>
      <c r="X46" s="70"/>
      <c r="Y46" s="70">
        <f>IF('ورود نمرات'!Z46=97,('ورود نمرات'!Y46*2)/1,IF('ورود نمرات'!Z46=98,'ورود نمرات'!$Y$2*('ورود نمرات'!Y46/3),'ورود نمرات'!$Y$2*((('ورود نمرات'!Z46*2)+'ورود نمرات'!Y46)/3)))</f>
        <v>24</v>
      </c>
      <c r="Z46" s="70"/>
      <c r="AA46" s="70">
        <f>IF('ورود نمرات'!AB46=97,('ورود نمرات'!AA46*2)/1,IF('ورود نمرات'!AB46=98,'ورود نمرات'!$AA$2*('ورود نمرات'!AA46/3),'ورود نمرات'!$AA$2*((('ورود نمرات'!AB46*2)+'ورود نمرات'!AA46)/3)))</f>
        <v>30</v>
      </c>
      <c r="AB46" s="70"/>
      <c r="AC46" s="70">
        <f>IF('ورود نمرات'!AD46=97,('ورود نمرات'!AC46*2)/1,IF('ورود نمرات'!AD46=98,'ورود نمرات'!$AC$2*('ورود نمرات'!AC46/3),'ورود نمرات'!$AC$2*((('ورود نمرات'!AD46*2)+'ورود نمرات'!AC46)/3)))</f>
        <v>20</v>
      </c>
      <c r="AD46" s="70"/>
      <c r="AE46" s="70">
        <f>IF('ورود نمرات'!AF46=97,('ورود نمرات'!AE46*2)/1,IF('ورود نمرات'!AF46=98,'ورود نمرات'!$AE$2*('ورود نمرات'!AE46/3),'ورود نمرات'!$AE$2*((('ورود نمرات'!AF46*2)+'ورود نمرات'!AE46)/3)))</f>
        <v>37.333333333333336</v>
      </c>
      <c r="AF46" s="70"/>
      <c r="AG46" s="70">
        <f>IF('ورود نمرات'!AH46=97,('ورود نمرات'!AG46*2)/1,IF('ورود نمرات'!AH46=98,'ورود نمرات'!$AG$2*('ورود نمرات'!AG46/3),'ورود نمرات'!$AG$2*((('ورود نمرات'!AH46*2)+'ورود نمرات'!AG46)/3)))</f>
        <v>60</v>
      </c>
      <c r="AH46" s="70"/>
      <c r="AI46" s="70">
        <f>IF('ورود نمرات'!AJ46=97,('ورود نمرات'!AI46*2)/1,IF('ورود نمرات'!AJ46=98,'ورود نمرات'!$AI$2*('ورود نمرات'!AI46/3),'ورود نمرات'!$AI$2*((('ورود نمرات'!AJ46*2)+'ورود نمرات'!AI46)/3)))</f>
        <v>20</v>
      </c>
      <c r="AJ46" s="70"/>
      <c r="AK46" s="70">
        <f>'ورود نمرات'!AL46*$AK$2</f>
        <v>40</v>
      </c>
      <c r="AL46" s="70"/>
      <c r="AM46" s="70">
        <f>'ورود نمرات'!AN46*$AM$2</f>
        <v>30</v>
      </c>
      <c r="AN46" s="70"/>
      <c r="AO46" s="3">
        <f t="shared" si="2"/>
        <v>566.66666666666663</v>
      </c>
      <c r="AP46" s="4">
        <f t="shared" si="1"/>
        <v>12.878787878787877</v>
      </c>
    </row>
  </sheetData>
  <mergeCells count="857">
    <mergeCell ref="AP2:AP3"/>
    <mergeCell ref="AE46:AF46"/>
    <mergeCell ref="AG46:AH46"/>
    <mergeCell ref="AI46:AJ46"/>
    <mergeCell ref="AK46:AL46"/>
    <mergeCell ref="AM46:AN46"/>
    <mergeCell ref="S46:T46"/>
    <mergeCell ref="U46:V46"/>
    <mergeCell ref="W46:X46"/>
    <mergeCell ref="Y46:Z46"/>
    <mergeCell ref="AA46:AB46"/>
    <mergeCell ref="AC46:AD46"/>
    <mergeCell ref="AK45:AL45"/>
    <mergeCell ref="AM45:AN45"/>
    <mergeCell ref="AA45:AB45"/>
    <mergeCell ref="AC45:AD45"/>
    <mergeCell ref="AE45:AF45"/>
    <mergeCell ref="AG45:AH45"/>
    <mergeCell ref="AI45:AJ45"/>
    <mergeCell ref="AE44:AF44"/>
    <mergeCell ref="AG44:AH44"/>
    <mergeCell ref="AI44:AJ44"/>
    <mergeCell ref="AK44:AL44"/>
    <mergeCell ref="AM44:AN44"/>
    <mergeCell ref="C46:D46"/>
    <mergeCell ref="E46:F46"/>
    <mergeCell ref="G46:H46"/>
    <mergeCell ref="I46:J46"/>
    <mergeCell ref="K46:L46"/>
    <mergeCell ref="M46:N46"/>
    <mergeCell ref="O46:P46"/>
    <mergeCell ref="Q46:R46"/>
    <mergeCell ref="Y45:Z45"/>
    <mergeCell ref="M45:N45"/>
    <mergeCell ref="O45:P45"/>
    <mergeCell ref="Q45:R45"/>
    <mergeCell ref="S45:T45"/>
    <mergeCell ref="U45:V45"/>
    <mergeCell ref="W45:X45"/>
    <mergeCell ref="C45:D45"/>
    <mergeCell ref="E45:F45"/>
    <mergeCell ref="G45:H45"/>
    <mergeCell ref="I45:J45"/>
    <mergeCell ref="K45:L45"/>
    <mergeCell ref="C44:D44"/>
    <mergeCell ref="E44:F44"/>
    <mergeCell ref="G44:H44"/>
    <mergeCell ref="I44:J44"/>
    <mergeCell ref="K44:L44"/>
    <mergeCell ref="M44:N44"/>
    <mergeCell ref="O44:P44"/>
    <mergeCell ref="Q44:R44"/>
    <mergeCell ref="Y43:Z43"/>
    <mergeCell ref="M43:N43"/>
    <mergeCell ref="O43:P43"/>
    <mergeCell ref="C43:D43"/>
    <mergeCell ref="E43:F43"/>
    <mergeCell ref="G43:H43"/>
    <mergeCell ref="I43:J43"/>
    <mergeCell ref="K43:L43"/>
    <mergeCell ref="Q43:R43"/>
    <mergeCell ref="S43:T43"/>
    <mergeCell ref="U43:V43"/>
    <mergeCell ref="W43:X43"/>
    <mergeCell ref="AE42:AF42"/>
    <mergeCell ref="AG42:AH42"/>
    <mergeCell ref="AI42:AJ42"/>
    <mergeCell ref="AK42:AL42"/>
    <mergeCell ref="AM42:AN42"/>
    <mergeCell ref="AA42:AB42"/>
    <mergeCell ref="AC42:AD42"/>
    <mergeCell ref="S44:T44"/>
    <mergeCell ref="U44:V44"/>
    <mergeCell ref="W44:X44"/>
    <mergeCell ref="Y44:Z44"/>
    <mergeCell ref="AA44:AB44"/>
    <mergeCell ref="AC44:AD44"/>
    <mergeCell ref="AK43:AL43"/>
    <mergeCell ref="AM43:AN43"/>
    <mergeCell ref="AA43:AB43"/>
    <mergeCell ref="AC43:AD43"/>
    <mergeCell ref="AE43:AF43"/>
    <mergeCell ref="AG43:AH43"/>
    <mergeCell ref="AI43:AJ43"/>
    <mergeCell ref="S42:T42"/>
    <mergeCell ref="U42:V42"/>
    <mergeCell ref="W42:X42"/>
    <mergeCell ref="Y42:Z42"/>
    <mergeCell ref="C42:D42"/>
    <mergeCell ref="E42:F42"/>
    <mergeCell ref="G42:H42"/>
    <mergeCell ref="I42:J42"/>
    <mergeCell ref="K42:L42"/>
    <mergeCell ref="M42:N42"/>
    <mergeCell ref="O42:P42"/>
    <mergeCell ref="Q42:R42"/>
    <mergeCell ref="Y41:Z41"/>
    <mergeCell ref="M41:N41"/>
    <mergeCell ref="O41:P41"/>
    <mergeCell ref="Q41:R41"/>
    <mergeCell ref="S41:T41"/>
    <mergeCell ref="U41:V41"/>
    <mergeCell ref="W41:X41"/>
    <mergeCell ref="AE40:AF40"/>
    <mergeCell ref="AG40:AH40"/>
    <mergeCell ref="AI40:AJ40"/>
    <mergeCell ref="AK40:AL40"/>
    <mergeCell ref="AM40:AN40"/>
    <mergeCell ref="C41:D41"/>
    <mergeCell ref="E41:F41"/>
    <mergeCell ref="G41:H41"/>
    <mergeCell ref="I41:J41"/>
    <mergeCell ref="K41:L41"/>
    <mergeCell ref="S40:T40"/>
    <mergeCell ref="U40:V40"/>
    <mergeCell ref="W40:X40"/>
    <mergeCell ref="Y40:Z40"/>
    <mergeCell ref="AA40:AB40"/>
    <mergeCell ref="AC40:AD40"/>
    <mergeCell ref="AK41:AL41"/>
    <mergeCell ref="AM41:AN41"/>
    <mergeCell ref="AA41:AB41"/>
    <mergeCell ref="AC41:AD41"/>
    <mergeCell ref="AE41:AF41"/>
    <mergeCell ref="AG41:AH41"/>
    <mergeCell ref="AI41:AJ41"/>
    <mergeCell ref="C40:D40"/>
    <mergeCell ref="E40:F40"/>
    <mergeCell ref="G40:H40"/>
    <mergeCell ref="I40:J40"/>
    <mergeCell ref="K40:L40"/>
    <mergeCell ref="M40:N40"/>
    <mergeCell ref="O40:P40"/>
    <mergeCell ref="Q40:R40"/>
    <mergeCell ref="Y39:Z39"/>
    <mergeCell ref="M39:N39"/>
    <mergeCell ref="O39:P39"/>
    <mergeCell ref="Q39:R39"/>
    <mergeCell ref="S39:T39"/>
    <mergeCell ref="U39:V39"/>
    <mergeCell ref="W39:X39"/>
    <mergeCell ref="AE38:AF38"/>
    <mergeCell ref="AG38:AH38"/>
    <mergeCell ref="AI38:AJ38"/>
    <mergeCell ref="AK38:AL38"/>
    <mergeCell ref="AM38:AN38"/>
    <mergeCell ref="C39:D39"/>
    <mergeCell ref="E39:F39"/>
    <mergeCell ref="G39:H39"/>
    <mergeCell ref="I39:J39"/>
    <mergeCell ref="K39:L39"/>
    <mergeCell ref="S38:T38"/>
    <mergeCell ref="U38:V38"/>
    <mergeCell ref="W38:X38"/>
    <mergeCell ref="Y38:Z38"/>
    <mergeCell ref="AA38:AB38"/>
    <mergeCell ref="AC38:AD38"/>
    <mergeCell ref="AK39:AL39"/>
    <mergeCell ref="AM39:AN39"/>
    <mergeCell ref="AA39:AB39"/>
    <mergeCell ref="AC39:AD39"/>
    <mergeCell ref="AE39:AF39"/>
    <mergeCell ref="AG39:AH39"/>
    <mergeCell ref="AI39:AJ39"/>
    <mergeCell ref="C38:D38"/>
    <mergeCell ref="E38:F38"/>
    <mergeCell ref="G38:H38"/>
    <mergeCell ref="I38:J38"/>
    <mergeCell ref="K38:L38"/>
    <mergeCell ref="M38:N38"/>
    <mergeCell ref="O38:P38"/>
    <mergeCell ref="Q38:R38"/>
    <mergeCell ref="Y37:Z37"/>
    <mergeCell ref="M37:N37"/>
    <mergeCell ref="O37:P37"/>
    <mergeCell ref="Q37:R37"/>
    <mergeCell ref="S37:T37"/>
    <mergeCell ref="U37:V37"/>
    <mergeCell ref="W37:X37"/>
    <mergeCell ref="AE36:AF36"/>
    <mergeCell ref="AG36:AH36"/>
    <mergeCell ref="AI36:AJ36"/>
    <mergeCell ref="AK36:AL36"/>
    <mergeCell ref="AM36:AN36"/>
    <mergeCell ref="C37:D37"/>
    <mergeCell ref="E37:F37"/>
    <mergeCell ref="G37:H37"/>
    <mergeCell ref="I37:J37"/>
    <mergeCell ref="K37:L37"/>
    <mergeCell ref="S36:T36"/>
    <mergeCell ref="U36:V36"/>
    <mergeCell ref="W36:X36"/>
    <mergeCell ref="Y36:Z36"/>
    <mergeCell ref="AA36:AB36"/>
    <mergeCell ref="AC36:AD36"/>
    <mergeCell ref="AK37:AL37"/>
    <mergeCell ref="AM37:AN37"/>
    <mergeCell ref="AA37:AB37"/>
    <mergeCell ref="AC37:AD37"/>
    <mergeCell ref="AE37:AF37"/>
    <mergeCell ref="AG37:AH37"/>
    <mergeCell ref="AI37:AJ37"/>
    <mergeCell ref="C36:D36"/>
    <mergeCell ref="E36:F36"/>
    <mergeCell ref="G36:H36"/>
    <mergeCell ref="I36:J36"/>
    <mergeCell ref="K36:L36"/>
    <mergeCell ref="M36:N36"/>
    <mergeCell ref="O36:P36"/>
    <mergeCell ref="Q36:R36"/>
    <mergeCell ref="Y35:Z35"/>
    <mergeCell ref="M35:N35"/>
    <mergeCell ref="O35:P35"/>
    <mergeCell ref="Q35:R35"/>
    <mergeCell ref="S35:T35"/>
    <mergeCell ref="U35:V35"/>
    <mergeCell ref="W35:X35"/>
    <mergeCell ref="AE34:AF34"/>
    <mergeCell ref="AG34:AH34"/>
    <mergeCell ref="AI34:AJ34"/>
    <mergeCell ref="AK34:AL34"/>
    <mergeCell ref="AM34:AN34"/>
    <mergeCell ref="C35:D35"/>
    <mergeCell ref="E35:F35"/>
    <mergeCell ref="G35:H35"/>
    <mergeCell ref="I35:J35"/>
    <mergeCell ref="K35:L35"/>
    <mergeCell ref="S34:T34"/>
    <mergeCell ref="U34:V34"/>
    <mergeCell ref="W34:X34"/>
    <mergeCell ref="Y34:Z34"/>
    <mergeCell ref="AA34:AB34"/>
    <mergeCell ref="AC34:AD34"/>
    <mergeCell ref="AK35:AL35"/>
    <mergeCell ref="AM35:AN35"/>
    <mergeCell ref="AA35:AB35"/>
    <mergeCell ref="AC35:AD35"/>
    <mergeCell ref="AE35:AF35"/>
    <mergeCell ref="AG35:AH35"/>
    <mergeCell ref="AI35:AJ35"/>
    <mergeCell ref="C34:D34"/>
    <mergeCell ref="E34:F34"/>
    <mergeCell ref="G34:H34"/>
    <mergeCell ref="I34:J34"/>
    <mergeCell ref="K34:L34"/>
    <mergeCell ref="M34:N34"/>
    <mergeCell ref="O34:P34"/>
    <mergeCell ref="Q34:R34"/>
    <mergeCell ref="Y33:Z33"/>
    <mergeCell ref="M33:N33"/>
    <mergeCell ref="O33:P33"/>
    <mergeCell ref="Q33:R33"/>
    <mergeCell ref="S33:T33"/>
    <mergeCell ref="U33:V33"/>
    <mergeCell ref="W33:X33"/>
    <mergeCell ref="AE32:AF32"/>
    <mergeCell ref="AG32:AH32"/>
    <mergeCell ref="AI32:AJ32"/>
    <mergeCell ref="AK32:AL32"/>
    <mergeCell ref="AM32:AN32"/>
    <mergeCell ref="C33:D33"/>
    <mergeCell ref="E33:F33"/>
    <mergeCell ref="G33:H33"/>
    <mergeCell ref="I33:J33"/>
    <mergeCell ref="K33:L33"/>
    <mergeCell ref="S32:T32"/>
    <mergeCell ref="U32:V32"/>
    <mergeCell ref="W32:X32"/>
    <mergeCell ref="Y32:Z32"/>
    <mergeCell ref="AA32:AB32"/>
    <mergeCell ref="AC32:AD32"/>
    <mergeCell ref="AK33:AL33"/>
    <mergeCell ref="AM33:AN33"/>
    <mergeCell ref="AA33:AB33"/>
    <mergeCell ref="AC33:AD33"/>
    <mergeCell ref="AE33:AF33"/>
    <mergeCell ref="AG33:AH33"/>
    <mergeCell ref="AI33:AJ33"/>
    <mergeCell ref="C32:D32"/>
    <mergeCell ref="E32:F32"/>
    <mergeCell ref="G32:H32"/>
    <mergeCell ref="I32:J32"/>
    <mergeCell ref="K32:L32"/>
    <mergeCell ref="M32:N32"/>
    <mergeCell ref="O32:P32"/>
    <mergeCell ref="Q32:R32"/>
    <mergeCell ref="Y31:Z31"/>
    <mergeCell ref="M31:N31"/>
    <mergeCell ref="O31:P31"/>
    <mergeCell ref="Q31:R31"/>
    <mergeCell ref="S31:T31"/>
    <mergeCell ref="U31:V31"/>
    <mergeCell ref="W31:X31"/>
    <mergeCell ref="AE30:AF30"/>
    <mergeCell ref="AG30:AH30"/>
    <mergeCell ref="AI30:AJ30"/>
    <mergeCell ref="AK30:AL30"/>
    <mergeCell ref="AM30:AN30"/>
    <mergeCell ref="C31:D31"/>
    <mergeCell ref="E31:F31"/>
    <mergeCell ref="G31:H31"/>
    <mergeCell ref="I31:J31"/>
    <mergeCell ref="K31:L31"/>
    <mergeCell ref="S30:T30"/>
    <mergeCell ref="U30:V30"/>
    <mergeCell ref="W30:X30"/>
    <mergeCell ref="Y30:Z30"/>
    <mergeCell ref="AA30:AB30"/>
    <mergeCell ref="AC30:AD30"/>
    <mergeCell ref="AK31:AL31"/>
    <mergeCell ref="AM31:AN31"/>
    <mergeCell ref="AA31:AB31"/>
    <mergeCell ref="AC31:AD31"/>
    <mergeCell ref="AE31:AF31"/>
    <mergeCell ref="AG31:AH31"/>
    <mergeCell ref="AI31:AJ31"/>
    <mergeCell ref="C30:D30"/>
    <mergeCell ref="E30:F30"/>
    <mergeCell ref="G30:H30"/>
    <mergeCell ref="I30:J30"/>
    <mergeCell ref="K30:L30"/>
    <mergeCell ref="M30:N30"/>
    <mergeCell ref="O30:P30"/>
    <mergeCell ref="Q30:R30"/>
    <mergeCell ref="Y29:Z29"/>
    <mergeCell ref="M29:N29"/>
    <mergeCell ref="O29:P29"/>
    <mergeCell ref="Q29:R29"/>
    <mergeCell ref="S29:T29"/>
    <mergeCell ref="U29:V29"/>
    <mergeCell ref="W29:X29"/>
    <mergeCell ref="AE28:AF28"/>
    <mergeCell ref="AG28:AH28"/>
    <mergeCell ref="AI28:AJ28"/>
    <mergeCell ref="AK28:AL28"/>
    <mergeCell ref="AM28:AN28"/>
    <mergeCell ref="C29:D29"/>
    <mergeCell ref="E29:F29"/>
    <mergeCell ref="G29:H29"/>
    <mergeCell ref="I29:J29"/>
    <mergeCell ref="K29:L29"/>
    <mergeCell ref="S28:T28"/>
    <mergeCell ref="U28:V28"/>
    <mergeCell ref="W28:X28"/>
    <mergeCell ref="Y28:Z28"/>
    <mergeCell ref="AA28:AB28"/>
    <mergeCell ref="AC28:AD28"/>
    <mergeCell ref="AK29:AL29"/>
    <mergeCell ref="AM29:AN29"/>
    <mergeCell ref="AA29:AB29"/>
    <mergeCell ref="AC29:AD29"/>
    <mergeCell ref="AE29:AF29"/>
    <mergeCell ref="AG29:AH29"/>
    <mergeCell ref="AI29:AJ29"/>
    <mergeCell ref="C28:D28"/>
    <mergeCell ref="E28:F28"/>
    <mergeCell ref="G28:H28"/>
    <mergeCell ref="I28:J28"/>
    <mergeCell ref="K28:L28"/>
    <mergeCell ref="M28:N28"/>
    <mergeCell ref="O28:P28"/>
    <mergeCell ref="Q28:R28"/>
    <mergeCell ref="Y27:Z27"/>
    <mergeCell ref="M27:N27"/>
    <mergeCell ref="O27:P27"/>
    <mergeCell ref="Q27:R27"/>
    <mergeCell ref="S27:T27"/>
    <mergeCell ref="U27:V27"/>
    <mergeCell ref="W27:X27"/>
    <mergeCell ref="AE26:AF26"/>
    <mergeCell ref="AG26:AH26"/>
    <mergeCell ref="AI26:AJ26"/>
    <mergeCell ref="AK26:AL26"/>
    <mergeCell ref="AM26:AN26"/>
    <mergeCell ref="C27:D27"/>
    <mergeCell ref="E27:F27"/>
    <mergeCell ref="G27:H27"/>
    <mergeCell ref="I27:J27"/>
    <mergeCell ref="K27:L27"/>
    <mergeCell ref="S26:T26"/>
    <mergeCell ref="U26:V26"/>
    <mergeCell ref="W26:X26"/>
    <mergeCell ref="Y26:Z26"/>
    <mergeCell ref="AA26:AB26"/>
    <mergeCell ref="AC26:AD26"/>
    <mergeCell ref="AK27:AL27"/>
    <mergeCell ref="AM27:AN27"/>
    <mergeCell ref="AA27:AB27"/>
    <mergeCell ref="AC27:AD27"/>
    <mergeCell ref="AE27:AF27"/>
    <mergeCell ref="AG27:AH27"/>
    <mergeCell ref="AI27:AJ27"/>
    <mergeCell ref="C26:D26"/>
    <mergeCell ref="E26:F26"/>
    <mergeCell ref="G26:H26"/>
    <mergeCell ref="I26:J26"/>
    <mergeCell ref="K26:L26"/>
    <mergeCell ref="M26:N26"/>
    <mergeCell ref="O26:P26"/>
    <mergeCell ref="Q26:R26"/>
    <mergeCell ref="Y25:Z25"/>
    <mergeCell ref="M25:N25"/>
    <mergeCell ref="O25:P25"/>
    <mergeCell ref="Q25:R25"/>
    <mergeCell ref="S25:T25"/>
    <mergeCell ref="U25:V25"/>
    <mergeCell ref="W25:X25"/>
    <mergeCell ref="AE24:AF24"/>
    <mergeCell ref="AG24:AH24"/>
    <mergeCell ref="AI24:AJ24"/>
    <mergeCell ref="AK24:AL24"/>
    <mergeCell ref="AM24:AN24"/>
    <mergeCell ref="C25:D25"/>
    <mergeCell ref="E25:F25"/>
    <mergeCell ref="G25:H25"/>
    <mergeCell ref="I25:J25"/>
    <mergeCell ref="K25:L25"/>
    <mergeCell ref="S24:T24"/>
    <mergeCell ref="U24:V24"/>
    <mergeCell ref="W24:X24"/>
    <mergeCell ref="Y24:Z24"/>
    <mergeCell ref="AA24:AB24"/>
    <mergeCell ref="AC24:AD24"/>
    <mergeCell ref="AK25:AL25"/>
    <mergeCell ref="AM25:AN25"/>
    <mergeCell ref="AA25:AB25"/>
    <mergeCell ref="AC25:AD25"/>
    <mergeCell ref="AE25:AF25"/>
    <mergeCell ref="AG25:AH25"/>
    <mergeCell ref="AI25:AJ25"/>
    <mergeCell ref="C24:D24"/>
    <mergeCell ref="E24:F24"/>
    <mergeCell ref="G24:H24"/>
    <mergeCell ref="I24:J24"/>
    <mergeCell ref="K24:L24"/>
    <mergeCell ref="M24:N24"/>
    <mergeCell ref="O24:P24"/>
    <mergeCell ref="Q24:R24"/>
    <mergeCell ref="Y23:Z23"/>
    <mergeCell ref="M23:N23"/>
    <mergeCell ref="O23:P23"/>
    <mergeCell ref="Q23:R23"/>
    <mergeCell ref="S23:T23"/>
    <mergeCell ref="U23:V23"/>
    <mergeCell ref="W23:X23"/>
    <mergeCell ref="AE22:AF22"/>
    <mergeCell ref="AG22:AH22"/>
    <mergeCell ref="AI22:AJ22"/>
    <mergeCell ref="AK22:AL22"/>
    <mergeCell ref="AM22:AN22"/>
    <mergeCell ref="C23:D23"/>
    <mergeCell ref="E23:F23"/>
    <mergeCell ref="G23:H23"/>
    <mergeCell ref="I23:J23"/>
    <mergeCell ref="K23:L23"/>
    <mergeCell ref="S22:T22"/>
    <mergeCell ref="U22:V22"/>
    <mergeCell ref="W22:X22"/>
    <mergeCell ref="Y22:Z22"/>
    <mergeCell ref="AA22:AB22"/>
    <mergeCell ref="AC22:AD22"/>
    <mergeCell ref="AK23:AL23"/>
    <mergeCell ref="AM23:AN23"/>
    <mergeCell ref="AA23:AB23"/>
    <mergeCell ref="AC23:AD23"/>
    <mergeCell ref="AE23:AF23"/>
    <mergeCell ref="AG23:AH23"/>
    <mergeCell ref="AI23:AJ23"/>
    <mergeCell ref="C22:D22"/>
    <mergeCell ref="E22:F22"/>
    <mergeCell ref="G22:H22"/>
    <mergeCell ref="I22:J22"/>
    <mergeCell ref="K22:L22"/>
    <mergeCell ref="M22:N22"/>
    <mergeCell ref="O22:P22"/>
    <mergeCell ref="Q22:R22"/>
    <mergeCell ref="Y21:Z21"/>
    <mergeCell ref="M21:N21"/>
    <mergeCell ref="O21:P21"/>
    <mergeCell ref="Q21:R21"/>
    <mergeCell ref="S21:T21"/>
    <mergeCell ref="U21:V21"/>
    <mergeCell ref="W21:X21"/>
    <mergeCell ref="AE20:AF20"/>
    <mergeCell ref="AG20:AH20"/>
    <mergeCell ref="AI20:AJ20"/>
    <mergeCell ref="AK20:AL20"/>
    <mergeCell ref="AM20:AN20"/>
    <mergeCell ref="C21:D21"/>
    <mergeCell ref="E21:F21"/>
    <mergeCell ref="G21:H21"/>
    <mergeCell ref="I21:J21"/>
    <mergeCell ref="K21:L21"/>
    <mergeCell ref="S20:T20"/>
    <mergeCell ref="U20:V20"/>
    <mergeCell ref="W20:X20"/>
    <mergeCell ref="Y20:Z20"/>
    <mergeCell ref="AA20:AB20"/>
    <mergeCell ref="AC20:AD20"/>
    <mergeCell ref="AK21:AL21"/>
    <mergeCell ref="AM21:AN21"/>
    <mergeCell ref="AA21:AB21"/>
    <mergeCell ref="AC21:AD21"/>
    <mergeCell ref="AE21:AF21"/>
    <mergeCell ref="AG21:AH21"/>
    <mergeCell ref="AI21:AJ21"/>
    <mergeCell ref="C20:D20"/>
    <mergeCell ref="E20:F20"/>
    <mergeCell ref="G20:H20"/>
    <mergeCell ref="I20:J20"/>
    <mergeCell ref="K20:L20"/>
    <mergeCell ref="M20:N20"/>
    <mergeCell ref="O20:P20"/>
    <mergeCell ref="Q20:R20"/>
    <mergeCell ref="Y19:Z19"/>
    <mergeCell ref="M19:N19"/>
    <mergeCell ref="O19:P19"/>
    <mergeCell ref="Q19:R19"/>
    <mergeCell ref="S19:T19"/>
    <mergeCell ref="U19:V19"/>
    <mergeCell ref="W19:X19"/>
    <mergeCell ref="AE18:AF18"/>
    <mergeCell ref="AG18:AH18"/>
    <mergeCell ref="AI18:AJ18"/>
    <mergeCell ref="AK18:AL18"/>
    <mergeCell ref="AM18:AN18"/>
    <mergeCell ref="C19:D19"/>
    <mergeCell ref="E19:F19"/>
    <mergeCell ref="G19:H19"/>
    <mergeCell ref="I19:J19"/>
    <mergeCell ref="K19:L19"/>
    <mergeCell ref="S18:T18"/>
    <mergeCell ref="U18:V18"/>
    <mergeCell ref="W18:X18"/>
    <mergeCell ref="Y18:Z18"/>
    <mergeCell ref="AA18:AB18"/>
    <mergeCell ref="AC18:AD18"/>
    <mergeCell ref="AK19:AL19"/>
    <mergeCell ref="AM19:AN19"/>
    <mergeCell ref="AA19:AB19"/>
    <mergeCell ref="AC19:AD19"/>
    <mergeCell ref="AE19:AF19"/>
    <mergeCell ref="AG19:AH19"/>
    <mergeCell ref="AI19:AJ19"/>
    <mergeCell ref="C18:D18"/>
    <mergeCell ref="E18:F18"/>
    <mergeCell ref="G18:H18"/>
    <mergeCell ref="I18:J18"/>
    <mergeCell ref="K18:L18"/>
    <mergeCell ref="M18:N18"/>
    <mergeCell ref="O18:P18"/>
    <mergeCell ref="Q18:R18"/>
    <mergeCell ref="Y17:Z17"/>
    <mergeCell ref="M17:N17"/>
    <mergeCell ref="O17:P17"/>
    <mergeCell ref="Q17:R17"/>
    <mergeCell ref="S17:T17"/>
    <mergeCell ref="U17:V17"/>
    <mergeCell ref="W17:X17"/>
    <mergeCell ref="AE16:AF16"/>
    <mergeCell ref="AG16:AH16"/>
    <mergeCell ref="AI16:AJ16"/>
    <mergeCell ref="AK16:AL16"/>
    <mergeCell ref="AM16:AN16"/>
    <mergeCell ref="C17:D17"/>
    <mergeCell ref="E17:F17"/>
    <mergeCell ref="G17:H17"/>
    <mergeCell ref="I17:J17"/>
    <mergeCell ref="K17:L17"/>
    <mergeCell ref="S16:T16"/>
    <mergeCell ref="U16:V16"/>
    <mergeCell ref="W16:X16"/>
    <mergeCell ref="Y16:Z16"/>
    <mergeCell ref="AA16:AB16"/>
    <mergeCell ref="AC16:AD16"/>
    <mergeCell ref="AK17:AL17"/>
    <mergeCell ref="AM17:AN17"/>
    <mergeCell ref="AA17:AB17"/>
    <mergeCell ref="AC17:AD17"/>
    <mergeCell ref="AE17:AF17"/>
    <mergeCell ref="AG17:AH17"/>
    <mergeCell ref="AI17:AJ17"/>
    <mergeCell ref="C16:D16"/>
    <mergeCell ref="E16:F16"/>
    <mergeCell ref="G16:H16"/>
    <mergeCell ref="I16:J16"/>
    <mergeCell ref="K16:L16"/>
    <mergeCell ref="M16:N16"/>
    <mergeCell ref="O16:P16"/>
    <mergeCell ref="Q16:R16"/>
    <mergeCell ref="Y15:Z15"/>
    <mergeCell ref="M15:N15"/>
    <mergeCell ref="O15:P15"/>
    <mergeCell ref="Q15:R15"/>
    <mergeCell ref="S15:T15"/>
    <mergeCell ref="U15:V15"/>
    <mergeCell ref="W15:X15"/>
    <mergeCell ref="AE14:AF14"/>
    <mergeCell ref="AG14:AH14"/>
    <mergeCell ref="AI14:AJ14"/>
    <mergeCell ref="AK14:AL14"/>
    <mergeCell ref="AM14:AN14"/>
    <mergeCell ref="C15:D15"/>
    <mergeCell ref="E15:F15"/>
    <mergeCell ref="G15:H15"/>
    <mergeCell ref="I15:J15"/>
    <mergeCell ref="K15:L15"/>
    <mergeCell ref="S14:T14"/>
    <mergeCell ref="U14:V14"/>
    <mergeCell ref="W14:X14"/>
    <mergeCell ref="Y14:Z14"/>
    <mergeCell ref="AA14:AB14"/>
    <mergeCell ref="AC14:AD14"/>
    <mergeCell ref="AK15:AL15"/>
    <mergeCell ref="AM15:AN15"/>
    <mergeCell ref="AA15:AB15"/>
    <mergeCell ref="AC15:AD15"/>
    <mergeCell ref="AE15:AF15"/>
    <mergeCell ref="AG15:AH15"/>
    <mergeCell ref="AI15:AJ15"/>
    <mergeCell ref="C14:D14"/>
    <mergeCell ref="E14:F14"/>
    <mergeCell ref="G14:H14"/>
    <mergeCell ref="I14:J14"/>
    <mergeCell ref="K14:L14"/>
    <mergeCell ref="M14:N14"/>
    <mergeCell ref="O14:P14"/>
    <mergeCell ref="Q14:R14"/>
    <mergeCell ref="Y13:Z13"/>
    <mergeCell ref="M13:N13"/>
    <mergeCell ref="O13:P13"/>
    <mergeCell ref="Q13:R13"/>
    <mergeCell ref="S13:T13"/>
    <mergeCell ref="U13:V13"/>
    <mergeCell ref="W13:X13"/>
    <mergeCell ref="AE12:AF12"/>
    <mergeCell ref="AG12:AH12"/>
    <mergeCell ref="AI12:AJ12"/>
    <mergeCell ref="AK12:AL12"/>
    <mergeCell ref="AM12:AN12"/>
    <mergeCell ref="C13:D13"/>
    <mergeCell ref="E13:F13"/>
    <mergeCell ref="G13:H13"/>
    <mergeCell ref="I13:J13"/>
    <mergeCell ref="K13:L13"/>
    <mergeCell ref="S12:T12"/>
    <mergeCell ref="U12:V12"/>
    <mergeCell ref="W12:X12"/>
    <mergeCell ref="Y12:Z12"/>
    <mergeCell ref="AA12:AB12"/>
    <mergeCell ref="AC12:AD12"/>
    <mergeCell ref="AK13:AL13"/>
    <mergeCell ref="AM13:AN13"/>
    <mergeCell ref="AA13:AB13"/>
    <mergeCell ref="AC13:AD13"/>
    <mergeCell ref="AE13:AF13"/>
    <mergeCell ref="AG13:AH13"/>
    <mergeCell ref="AI13:AJ13"/>
    <mergeCell ref="C12:D12"/>
    <mergeCell ref="E12:F12"/>
    <mergeCell ref="G12:H12"/>
    <mergeCell ref="I12:J12"/>
    <mergeCell ref="K12:L12"/>
    <mergeCell ref="M12:N12"/>
    <mergeCell ref="O12:P12"/>
    <mergeCell ref="Q12:R12"/>
    <mergeCell ref="Y11:Z11"/>
    <mergeCell ref="M11:N11"/>
    <mergeCell ref="O11:P11"/>
    <mergeCell ref="Q11:R11"/>
    <mergeCell ref="S11:T11"/>
    <mergeCell ref="U11:V11"/>
    <mergeCell ref="W11:X11"/>
    <mergeCell ref="AE10:AF10"/>
    <mergeCell ref="AG10:AH10"/>
    <mergeCell ref="AI10:AJ10"/>
    <mergeCell ref="AK10:AL10"/>
    <mergeCell ref="AM10:AN10"/>
    <mergeCell ref="C11:D11"/>
    <mergeCell ref="E11:F11"/>
    <mergeCell ref="G11:H11"/>
    <mergeCell ref="I11:J11"/>
    <mergeCell ref="K11:L11"/>
    <mergeCell ref="S10:T10"/>
    <mergeCell ref="U10:V10"/>
    <mergeCell ref="W10:X10"/>
    <mergeCell ref="Y10:Z10"/>
    <mergeCell ref="AA10:AB10"/>
    <mergeCell ref="AC10:AD10"/>
    <mergeCell ref="AK11:AL11"/>
    <mergeCell ref="AM11:AN11"/>
    <mergeCell ref="AA11:AB11"/>
    <mergeCell ref="AC11:AD11"/>
    <mergeCell ref="AE11:AF11"/>
    <mergeCell ref="AG11:AH11"/>
    <mergeCell ref="AI11:AJ11"/>
    <mergeCell ref="C10:D10"/>
    <mergeCell ref="E10:F10"/>
    <mergeCell ref="G10:H10"/>
    <mergeCell ref="I10:J10"/>
    <mergeCell ref="K10:L10"/>
    <mergeCell ref="M10:N10"/>
    <mergeCell ref="O10:P10"/>
    <mergeCell ref="Q10:R10"/>
    <mergeCell ref="Y9:Z9"/>
    <mergeCell ref="M9:N9"/>
    <mergeCell ref="O9:P9"/>
    <mergeCell ref="Q9:R9"/>
    <mergeCell ref="S9:T9"/>
    <mergeCell ref="U9:V9"/>
    <mergeCell ref="W9:X9"/>
    <mergeCell ref="AE8:AF8"/>
    <mergeCell ref="AG8:AH8"/>
    <mergeCell ref="AI8:AJ8"/>
    <mergeCell ref="AK8:AL8"/>
    <mergeCell ref="AM8:AN8"/>
    <mergeCell ref="C9:D9"/>
    <mergeCell ref="E9:F9"/>
    <mergeCell ref="G9:H9"/>
    <mergeCell ref="I9:J9"/>
    <mergeCell ref="K9:L9"/>
    <mergeCell ref="S8:T8"/>
    <mergeCell ref="U8:V8"/>
    <mergeCell ref="W8:X8"/>
    <mergeCell ref="Y8:Z8"/>
    <mergeCell ref="AA8:AB8"/>
    <mergeCell ref="AC8:AD8"/>
    <mergeCell ref="AK9:AL9"/>
    <mergeCell ref="AM9:AN9"/>
    <mergeCell ref="AA9:AB9"/>
    <mergeCell ref="AC9:AD9"/>
    <mergeCell ref="AE9:AF9"/>
    <mergeCell ref="AG9:AH9"/>
    <mergeCell ref="AI9:AJ9"/>
    <mergeCell ref="C8:D8"/>
    <mergeCell ref="E8:F8"/>
    <mergeCell ref="G8:H8"/>
    <mergeCell ref="I8:J8"/>
    <mergeCell ref="K8:L8"/>
    <mergeCell ref="M8:N8"/>
    <mergeCell ref="O8:P8"/>
    <mergeCell ref="Q8:R8"/>
    <mergeCell ref="Y7:Z7"/>
    <mergeCell ref="M7:N7"/>
    <mergeCell ref="O7:P7"/>
    <mergeCell ref="Q7:R7"/>
    <mergeCell ref="S7:T7"/>
    <mergeCell ref="U7:V7"/>
    <mergeCell ref="W7:X7"/>
    <mergeCell ref="AE6:AF6"/>
    <mergeCell ref="AG6:AH6"/>
    <mergeCell ref="AI6:AJ6"/>
    <mergeCell ref="AK6:AL6"/>
    <mergeCell ref="AM6:AN6"/>
    <mergeCell ref="C7:D7"/>
    <mergeCell ref="E7:F7"/>
    <mergeCell ref="G7:H7"/>
    <mergeCell ref="I7:J7"/>
    <mergeCell ref="K7:L7"/>
    <mergeCell ref="S6:T6"/>
    <mergeCell ref="U6:V6"/>
    <mergeCell ref="W6:X6"/>
    <mergeCell ref="Y6:Z6"/>
    <mergeCell ref="AA6:AB6"/>
    <mergeCell ref="AC6:AD6"/>
    <mergeCell ref="AK7:AL7"/>
    <mergeCell ref="AM7:AN7"/>
    <mergeCell ref="AA7:AB7"/>
    <mergeCell ref="AC7:AD7"/>
    <mergeCell ref="AE7:AF7"/>
    <mergeCell ref="AG7:AH7"/>
    <mergeCell ref="AI7:AJ7"/>
    <mergeCell ref="C6:D6"/>
    <mergeCell ref="E6:F6"/>
    <mergeCell ref="G6:H6"/>
    <mergeCell ref="I6:J6"/>
    <mergeCell ref="K6:L6"/>
    <mergeCell ref="M6:N6"/>
    <mergeCell ref="O6:P6"/>
    <mergeCell ref="Q6:R6"/>
    <mergeCell ref="Y5:Z5"/>
    <mergeCell ref="M5:N5"/>
    <mergeCell ref="O5:P5"/>
    <mergeCell ref="Q5:R5"/>
    <mergeCell ref="S5:T5"/>
    <mergeCell ref="U5:V5"/>
    <mergeCell ref="W5:X5"/>
    <mergeCell ref="AG4:AH4"/>
    <mergeCell ref="AI4:AJ4"/>
    <mergeCell ref="AK4:AL4"/>
    <mergeCell ref="AM4:AN4"/>
    <mergeCell ref="C5:D5"/>
    <mergeCell ref="E5:F5"/>
    <mergeCell ref="G5:H5"/>
    <mergeCell ref="I5:J5"/>
    <mergeCell ref="K5:L5"/>
    <mergeCell ref="S4:T4"/>
    <mergeCell ref="U4:V4"/>
    <mergeCell ref="W4:X4"/>
    <mergeCell ref="Y4:Z4"/>
    <mergeCell ref="AA4:AB4"/>
    <mergeCell ref="AC4:AD4"/>
    <mergeCell ref="AK5:AL5"/>
    <mergeCell ref="AM5:AN5"/>
    <mergeCell ref="AA5:AB5"/>
    <mergeCell ref="AC5:AD5"/>
    <mergeCell ref="AE5:AF5"/>
    <mergeCell ref="AG5:AH5"/>
    <mergeCell ref="AI5:AJ5"/>
    <mergeCell ref="W1:X1"/>
    <mergeCell ref="AK2:AL3"/>
    <mergeCell ref="AM2:AN3"/>
    <mergeCell ref="C4:D4"/>
    <mergeCell ref="E4:F4"/>
    <mergeCell ref="G4:H4"/>
    <mergeCell ref="I4:J4"/>
    <mergeCell ref="K4:L4"/>
    <mergeCell ref="M4:N4"/>
    <mergeCell ref="O4:P4"/>
    <mergeCell ref="Q4:R4"/>
    <mergeCell ref="Y2:Z3"/>
    <mergeCell ref="AA2:AB3"/>
    <mergeCell ref="AC2:AD3"/>
    <mergeCell ref="AE2:AF3"/>
    <mergeCell ref="AG2:AH3"/>
    <mergeCell ref="AI2:AJ3"/>
    <mergeCell ref="M2:N3"/>
    <mergeCell ref="O2:P3"/>
    <mergeCell ref="Q2:R3"/>
    <mergeCell ref="S2:T3"/>
    <mergeCell ref="U2:V3"/>
    <mergeCell ref="W2:X3"/>
    <mergeCell ref="AE4:AF4"/>
    <mergeCell ref="A1:A2"/>
    <mergeCell ref="C1:D1"/>
    <mergeCell ref="E1:F1"/>
    <mergeCell ref="G1:H1"/>
    <mergeCell ref="I1:J1"/>
    <mergeCell ref="K1:L1"/>
    <mergeCell ref="AK1:AL1"/>
    <mergeCell ref="AM1:AN1"/>
    <mergeCell ref="C2:D3"/>
    <mergeCell ref="E2:F3"/>
    <mergeCell ref="G2:H3"/>
    <mergeCell ref="I2:J3"/>
    <mergeCell ref="K2:L3"/>
    <mergeCell ref="Y1:Z1"/>
    <mergeCell ref="AA1:AB1"/>
    <mergeCell ref="AC1:AD1"/>
    <mergeCell ref="AE1:AF1"/>
    <mergeCell ref="AG1:AH1"/>
    <mergeCell ref="AI1:AJ1"/>
    <mergeCell ref="M1:N1"/>
    <mergeCell ref="O1:P1"/>
    <mergeCell ref="Q1:R1"/>
    <mergeCell ref="S1:T1"/>
    <mergeCell ref="U1: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rightToLeft="1" topLeftCell="A37" workbookViewId="0">
      <selection activeCell="C37" sqref="C37:D37"/>
    </sheetView>
  </sheetViews>
  <sheetFormatPr defaultRowHeight="14.25"/>
  <cols>
    <col min="3" max="40" width="3" customWidth="1"/>
    <col min="41" max="42" width="4.75" customWidth="1"/>
  </cols>
  <sheetData>
    <row r="1" spans="1:42" ht="15.75">
      <c r="A1" s="81" t="s">
        <v>30</v>
      </c>
      <c r="B1" s="33" t="str">
        <f>'ورود نمرات'!B1</f>
        <v>نام درس</v>
      </c>
      <c r="C1" s="83" t="str">
        <f>'ورود نمرات'!C1:D1</f>
        <v>قرآن</v>
      </c>
      <c r="D1" s="84"/>
      <c r="E1" s="83" t="str">
        <f>'ورود نمرات'!E1:F1</f>
        <v>معارف اسلامی</v>
      </c>
      <c r="F1" s="84"/>
      <c r="G1" s="83" t="str">
        <f>'ورود نمرات'!G1:H1</f>
        <v>فلسفه</v>
      </c>
      <c r="H1" s="84"/>
      <c r="I1" s="83" t="str">
        <f>'ورود نمرات'!I1:J1</f>
        <v>منطق</v>
      </c>
      <c r="J1" s="84"/>
      <c r="K1" s="83" t="str">
        <f>'ورود نمرات'!K1:L1</f>
        <v>جامعه شناسی</v>
      </c>
      <c r="L1" s="84"/>
      <c r="M1" s="83" t="str">
        <f>'ورود نمرات'!M1:N1</f>
        <v>روان شناسی</v>
      </c>
      <c r="N1" s="84"/>
      <c r="O1" s="83" t="str">
        <f>'ورود نمرات'!O1:P1</f>
        <v>زبان انگلیسی</v>
      </c>
      <c r="P1" s="84"/>
      <c r="Q1" s="83" t="str">
        <f>'ورود نمرات'!Q1:R1</f>
        <v>ادبیات فارسی</v>
      </c>
      <c r="R1" s="84"/>
      <c r="S1" s="83" t="str">
        <f>'ورود نمرات'!S1:T1</f>
        <v>قافیه و عروض</v>
      </c>
      <c r="T1" s="84"/>
      <c r="U1" s="83" t="str">
        <f>'ورود نمرات'!U1:V1</f>
        <v>عربی</v>
      </c>
      <c r="V1" s="84"/>
      <c r="W1" s="83" t="str">
        <f>'ورود نمرات'!W1:X1</f>
        <v>ریاضی</v>
      </c>
      <c r="X1" s="84"/>
      <c r="Y1" s="83" t="str">
        <f>'ورود نمرات'!Y1:Z1</f>
        <v>زیست شناسی</v>
      </c>
      <c r="Z1" s="84"/>
      <c r="AA1" s="83" t="str">
        <f>'ورود نمرات'!AA1:AB1</f>
        <v>جغرافیای استان</v>
      </c>
      <c r="AB1" s="84"/>
      <c r="AC1" s="83" t="str">
        <f>'ورود نمرات'!AC1:AD1</f>
        <v>نگارش</v>
      </c>
      <c r="AD1" s="84"/>
      <c r="AE1" s="83" t="str">
        <f>'ورود نمرات'!AE1:AF1</f>
        <v>متون ادبی</v>
      </c>
      <c r="AF1" s="84"/>
      <c r="AG1" s="83" t="str">
        <f>'ورود نمرات'!AG1:AH1</f>
        <v>آمادگی دفاعی</v>
      </c>
      <c r="AH1" s="84"/>
      <c r="AI1" s="83" t="str">
        <f>'ورود نمرات'!AI1:AJ1</f>
        <v>تاریخ</v>
      </c>
      <c r="AJ1" s="84"/>
      <c r="AK1" s="83" t="str">
        <f>'ورود نمرات'!AK1:AL1</f>
        <v>تربیت بدنی</v>
      </c>
      <c r="AL1" s="84"/>
      <c r="AM1" s="83" t="str">
        <f>'ورود نمرات'!AM1:AN1</f>
        <v>انضباط</v>
      </c>
      <c r="AN1" s="84"/>
      <c r="AO1" s="91" t="s">
        <v>18</v>
      </c>
      <c r="AP1" s="91" t="s">
        <v>25</v>
      </c>
    </row>
    <row r="2" spans="1:42" ht="16.5" thickBot="1">
      <c r="A2" s="82"/>
      <c r="B2" s="34" t="str">
        <f>'ورود نمرات'!B2</f>
        <v>تعداد واحد</v>
      </c>
      <c r="C2" s="77">
        <f>'ورود نمرات'!C2:D2</f>
        <v>2</v>
      </c>
      <c r="D2" s="78"/>
      <c r="E2" s="77">
        <f>'ورود نمرات'!E2:F2</f>
        <v>2</v>
      </c>
      <c r="F2" s="78"/>
      <c r="G2" s="77">
        <f>'ورود نمرات'!G2:H2</f>
        <v>2</v>
      </c>
      <c r="H2" s="78"/>
      <c r="I2" s="77">
        <f>'ورود نمرات'!I2:J2</f>
        <v>1</v>
      </c>
      <c r="J2" s="78"/>
      <c r="K2" s="77">
        <f>'ورود نمرات'!K2:L2</f>
        <v>3</v>
      </c>
      <c r="L2" s="78"/>
      <c r="M2" s="77">
        <f>'ورود نمرات'!M2:N2</f>
        <v>3</v>
      </c>
      <c r="N2" s="78"/>
      <c r="O2" s="77">
        <f>'ورود نمرات'!O2:P2</f>
        <v>1</v>
      </c>
      <c r="P2" s="78"/>
      <c r="Q2" s="77">
        <f>'ورود نمرات'!Q2:R2</f>
        <v>2</v>
      </c>
      <c r="R2" s="78"/>
      <c r="S2" s="77">
        <f>'ورود نمرات'!S2:T2</f>
        <v>2</v>
      </c>
      <c r="T2" s="78"/>
      <c r="U2" s="77">
        <f>'ورود نمرات'!U2:V2</f>
        <v>2</v>
      </c>
      <c r="V2" s="78"/>
      <c r="W2" s="77">
        <f>'ورود نمرات'!W2:X2</f>
        <v>4</v>
      </c>
      <c r="X2" s="78"/>
      <c r="Y2" s="77">
        <f>'ورود نمرات'!Y2:Z2</f>
        <v>4</v>
      </c>
      <c r="Z2" s="78"/>
      <c r="AA2" s="77">
        <f>'ورود نمرات'!AA2:AB2</f>
        <v>3</v>
      </c>
      <c r="AB2" s="78"/>
      <c r="AC2" s="77">
        <f>'ورود نمرات'!AC2:AD2</f>
        <v>2</v>
      </c>
      <c r="AD2" s="78"/>
      <c r="AE2" s="77">
        <f>'ورود نمرات'!AE2:AF2</f>
        <v>2</v>
      </c>
      <c r="AF2" s="78"/>
      <c r="AG2" s="77">
        <f>'ورود نمرات'!AG2:AH2</f>
        <v>3</v>
      </c>
      <c r="AH2" s="78"/>
      <c r="AI2" s="77">
        <f>'ورود نمرات'!AI2:AJ2</f>
        <v>2</v>
      </c>
      <c r="AJ2" s="78"/>
      <c r="AK2" s="77">
        <f>'ورود نمرات'!AK2:AL2</f>
        <v>2</v>
      </c>
      <c r="AL2" s="78"/>
      <c r="AM2" s="77">
        <f>'ورود نمرات'!AM2:AN2</f>
        <v>2</v>
      </c>
      <c r="AN2" s="78"/>
      <c r="AO2" s="92"/>
      <c r="AP2" s="92"/>
    </row>
    <row r="3" spans="1:42" ht="16.5" thickBot="1">
      <c r="A3" s="32" t="str">
        <f>'ورود نمرات'!A3</f>
        <v>نام</v>
      </c>
      <c r="B3" s="35" t="str">
        <f>'ورود نمرات'!B3</f>
        <v>نام خانوادگی</v>
      </c>
      <c r="C3" s="79" t="s">
        <v>29</v>
      </c>
      <c r="D3" s="80"/>
      <c r="E3" s="79" t="s">
        <v>29</v>
      </c>
      <c r="F3" s="80"/>
      <c r="G3" s="79" t="s">
        <v>29</v>
      </c>
      <c r="H3" s="80"/>
      <c r="I3" s="79" t="s">
        <v>29</v>
      </c>
      <c r="J3" s="80"/>
      <c r="K3" s="79" t="s">
        <v>29</v>
      </c>
      <c r="L3" s="80"/>
      <c r="M3" s="79" t="s">
        <v>29</v>
      </c>
      <c r="N3" s="80"/>
      <c r="O3" s="79" t="s">
        <v>29</v>
      </c>
      <c r="P3" s="80"/>
      <c r="Q3" s="79" t="s">
        <v>29</v>
      </c>
      <c r="R3" s="80"/>
      <c r="S3" s="79" t="s">
        <v>29</v>
      </c>
      <c r="T3" s="80"/>
      <c r="U3" s="79" t="s">
        <v>29</v>
      </c>
      <c r="V3" s="80"/>
      <c r="W3" s="79" t="s">
        <v>29</v>
      </c>
      <c r="X3" s="80"/>
      <c r="Y3" s="79" t="s">
        <v>29</v>
      </c>
      <c r="Z3" s="80"/>
      <c r="AA3" s="79" t="s">
        <v>29</v>
      </c>
      <c r="AB3" s="80"/>
      <c r="AC3" s="79" t="s">
        <v>29</v>
      </c>
      <c r="AD3" s="80"/>
      <c r="AE3" s="79" t="s">
        <v>29</v>
      </c>
      <c r="AF3" s="80"/>
      <c r="AG3" s="79" t="s">
        <v>29</v>
      </c>
      <c r="AH3" s="80"/>
      <c r="AI3" s="79" t="s">
        <v>29</v>
      </c>
      <c r="AJ3" s="80"/>
      <c r="AK3" s="79" t="s">
        <v>29</v>
      </c>
      <c r="AL3" s="80"/>
      <c r="AM3" s="79" t="s">
        <v>29</v>
      </c>
      <c r="AN3" s="80"/>
      <c r="AO3" s="93"/>
      <c r="AP3" s="93"/>
    </row>
    <row r="4" spans="1:42" ht="15.75">
      <c r="A4" s="13" t="str">
        <f>'ورود نمرات'!A4</f>
        <v xml:space="preserve">محمدعلی  </v>
      </c>
      <c r="B4" s="14" t="str">
        <f>'ورود نمرات'!B4</f>
        <v>ابوطالبی</v>
      </c>
      <c r="C4" s="87">
        <f>CEILING(IF('ورود نمرات'!D4=97,'ورود نمرات'!C4,IF('ورود نمرات'!D4=98,'ورود نمرات'!C4/3,(('ورود نمرات'!D4*2)+'ورود نمرات'!C4)/3)),0.25)</f>
        <v>20</v>
      </c>
      <c r="D4" s="88"/>
      <c r="E4" s="87">
        <f>CEILING(IF('ورود نمرات'!F4=97,'ورود نمرات'!E4,IF('ورود نمرات'!F4=98,'ورود نمرات'!E4/3,(('ورود نمرات'!F4*2)+'ورود نمرات'!E4)/3)),0.25)</f>
        <v>16.5</v>
      </c>
      <c r="F4" s="88"/>
      <c r="G4" s="87">
        <f>CEILING(IF('ورود نمرات'!H4=97,'ورود نمرات'!G4,IF('ورود نمرات'!H4=98,'ورود نمرات'!G4/3,(('ورود نمرات'!H4*2)+'ورود نمرات'!G4)/3)),0.25)</f>
        <v>7.5</v>
      </c>
      <c r="H4" s="88"/>
      <c r="I4" s="87">
        <f>CEILING(IF('ورود نمرات'!J4=97,'ورود نمرات'!I4,IF('ورود نمرات'!J4=98,'ورود نمرات'!I4/3,(('ورود نمرات'!J4*2)+'ورود نمرات'!I4)/3)),0.25)</f>
        <v>18.5</v>
      </c>
      <c r="J4" s="88"/>
      <c r="K4" s="87">
        <f>CEILING(IF('ورود نمرات'!L4=97,'ورود نمرات'!K4,IF('ورود نمرات'!L4=98,'ورود نمرات'!K4/3,(('ورود نمرات'!L4*2)+'ورود نمرات'!K4)/3)),0.25)</f>
        <v>17</v>
      </c>
      <c r="L4" s="88"/>
      <c r="M4" s="87">
        <f>CEILING(IF('ورود نمرات'!N4=97,'ورود نمرات'!M4,IF('ورود نمرات'!N4=98,'ورود نمرات'!M4/3,(('ورود نمرات'!N4*2)+'ورود نمرات'!M4)/3)),0.25)</f>
        <v>12.5</v>
      </c>
      <c r="N4" s="88"/>
      <c r="O4" s="87">
        <f>CEILING(IF('ورود نمرات'!P4=97,'ورود نمرات'!O4,IF('ورود نمرات'!P4=98,'ورود نمرات'!O4/3,(('ورود نمرات'!P4*2)+'ورود نمرات'!O4)/3)),0.25)</f>
        <v>16.5</v>
      </c>
      <c r="P4" s="88"/>
      <c r="Q4" s="87">
        <f>CEILING(IF('ورود نمرات'!R4=97,'ورود نمرات'!Q4,IF('ورود نمرات'!R4=98,'ورود نمرات'!Q4/3,(('ورود نمرات'!R4*2)+'ورود نمرات'!Q4)/3)),0.25)</f>
        <v>4</v>
      </c>
      <c r="R4" s="88"/>
      <c r="S4" s="87">
        <f>CEILING(IF('ورود نمرات'!T4=97,'ورود نمرات'!S4,IF('ورود نمرات'!T4=98,'ورود نمرات'!S4/3,(('ورود نمرات'!T4*2)+'ورود نمرات'!S4)/3)),0.25)</f>
        <v>9</v>
      </c>
      <c r="T4" s="88"/>
      <c r="U4" s="87">
        <f>CEILING(IF('ورود نمرات'!V4=97,'ورود نمرات'!U4,IF('ورود نمرات'!V4=98,'ورود نمرات'!U4/3,(('ورود نمرات'!V4*2)+'ورود نمرات'!U4)/3)),0.25)</f>
        <v>20</v>
      </c>
      <c r="V4" s="88"/>
      <c r="W4" s="87">
        <f>CEILING(IF('ورود نمرات'!X4=97,'ورود نمرات'!W4,IF('ورود نمرات'!X4=98,'ورود نمرات'!W4/3,(('ورود نمرات'!X4*2)+'ورود نمرات'!W4)/3)),0.25)</f>
        <v>16</v>
      </c>
      <c r="X4" s="88"/>
      <c r="Y4" s="87">
        <f>CEILING(IF('ورود نمرات'!Z4=97,'ورود نمرات'!Y4,IF('ورود نمرات'!Z4=98,'ورود نمرات'!Y4/3,(('ورود نمرات'!Z4*2)+'ورود نمرات'!Y4)/3)),0.25)</f>
        <v>19.5</v>
      </c>
      <c r="Z4" s="88"/>
      <c r="AA4" s="87">
        <f>CEILING(IF('ورود نمرات'!AB4=97,'ورود نمرات'!AA4,IF('ورود نمرات'!AB4=98,'ورود نمرات'!AA4/3,(('ورود نمرات'!AB4*2)+'ورود نمرات'!AA4)/3)),0.25)</f>
        <v>18</v>
      </c>
      <c r="AB4" s="88"/>
      <c r="AC4" s="87">
        <f>CEILING(IF('ورود نمرات'!AD4=97,'ورود نمرات'!AC4,IF('ورود نمرات'!AD4=98,'ورود نمرات'!AC4/3,(('ورود نمرات'!AD4*2)+'ورود نمرات'!AC4)/3)),0.25)</f>
        <v>20</v>
      </c>
      <c r="AD4" s="88"/>
      <c r="AE4" s="87">
        <f>CEILING(IF('ورود نمرات'!AF4=97,'ورود نمرات'!AE4,IF('ورود نمرات'!AF4=98,'ورود نمرات'!AE4/3,(('ورود نمرات'!AF4*2)+'ورود نمرات'!AE4)/3)),0.25)</f>
        <v>20</v>
      </c>
      <c r="AF4" s="88"/>
      <c r="AG4" s="87">
        <f>CEILING(IF('ورود نمرات'!AH4=97,'ورود نمرات'!AG4,IF('ورود نمرات'!AH4=98,'ورود نمرات'!AG4/3,(('ورود نمرات'!AH4*2)+'ورود نمرات'!AG4)/3)),0.25)</f>
        <v>10</v>
      </c>
      <c r="AH4" s="88"/>
      <c r="AI4" s="87">
        <f>CEILING(IF('ورود نمرات'!AJ4=97,'ورود نمرات'!AI4,IF('ورود نمرات'!AJ4=98,'ورود نمرات'!AI4/3,(('ورود نمرات'!AJ4*2)+'ورود نمرات'!AI4)/3)),0.25)</f>
        <v>15.75</v>
      </c>
      <c r="AJ4" s="88"/>
      <c r="AK4" s="87">
        <f>CEILING('ورود نمرات'!AL4,0.25)</f>
        <v>20</v>
      </c>
      <c r="AL4" s="88"/>
      <c r="AM4" s="87">
        <f>CEILING('ورود نمرات'!AN4,0.25)</f>
        <v>20</v>
      </c>
      <c r="AN4" s="88"/>
      <c r="AO4" s="37">
        <f>'3'!AP4</f>
        <v>15.746212121212123</v>
      </c>
      <c r="AP4" s="41">
        <f>RANK(AO4,$AO$4:$AO$46)</f>
        <v>17</v>
      </c>
    </row>
    <row r="5" spans="1:42" ht="15.75">
      <c r="A5" s="15" t="str">
        <f>'ورود نمرات'!A5</f>
        <v xml:space="preserve">آریا </v>
      </c>
      <c r="B5" s="16" t="str">
        <f>'ورود نمرات'!B5</f>
        <v>احمدی خواه</v>
      </c>
      <c r="C5" s="75">
        <f>CEILING(IF('ورود نمرات'!D5=97,'ورود نمرات'!C5,IF('ورود نمرات'!D5=98,'ورود نمرات'!C5/3,(('ورود نمرات'!D5*2)+'ورود نمرات'!C5)/3)),0.25)</f>
        <v>19</v>
      </c>
      <c r="D5" s="76"/>
      <c r="E5" s="75">
        <f>CEILING(IF('ورود نمرات'!F5=97,'ورود نمرات'!E5,IF('ورود نمرات'!F5=98,'ورود نمرات'!E5/3,(('ورود نمرات'!F5*2)+'ورود نمرات'!E5)/3)),0.25)</f>
        <v>18.75</v>
      </c>
      <c r="F5" s="76"/>
      <c r="G5" s="75">
        <f>CEILING(IF('ورود نمرات'!H5=97,'ورود نمرات'!G5,IF('ورود نمرات'!H5=98,'ورود نمرات'!G5/3,(('ورود نمرات'!H5*2)+'ورود نمرات'!G5)/3)),0.25)</f>
        <v>15</v>
      </c>
      <c r="H5" s="76"/>
      <c r="I5" s="75">
        <f>CEILING(IF('ورود نمرات'!J5=97,'ورود نمرات'!I5,IF('ورود نمرات'!J5=98,'ورود نمرات'!I5/3,(('ورود نمرات'!J5*2)+'ورود نمرات'!I5)/3)),0.25)</f>
        <v>16.5</v>
      </c>
      <c r="J5" s="76"/>
      <c r="K5" s="75">
        <f>CEILING(IF('ورود نمرات'!L5=97,'ورود نمرات'!K5,IF('ورود نمرات'!L5=98,'ورود نمرات'!K5/3,(('ورود نمرات'!L5*2)+'ورود نمرات'!K5)/3)),0.25)</f>
        <v>10</v>
      </c>
      <c r="L5" s="76"/>
      <c r="M5" s="75">
        <f>CEILING(IF('ورود نمرات'!N5=97,'ورود نمرات'!M5,IF('ورود نمرات'!N5=98,'ورود نمرات'!M5/3,(('ورود نمرات'!N5*2)+'ورود نمرات'!M5)/3)),0.25)</f>
        <v>10</v>
      </c>
      <c r="N5" s="76"/>
      <c r="O5" s="75">
        <f>CEILING(IF('ورود نمرات'!P5=97,'ورود نمرات'!O5,IF('ورود نمرات'!P5=98,'ورود نمرات'!O5/3,(('ورود نمرات'!P5*2)+'ورود نمرات'!O5)/3)),0.25)</f>
        <v>15</v>
      </c>
      <c r="P5" s="76"/>
      <c r="Q5" s="75">
        <f>CEILING(IF('ورود نمرات'!R5=97,'ورود نمرات'!Q5,IF('ورود نمرات'!R5=98,'ورود نمرات'!Q5/3,(('ورود نمرات'!R5*2)+'ورود نمرات'!Q5)/3)),0.25)</f>
        <v>7.75</v>
      </c>
      <c r="R5" s="76"/>
      <c r="S5" s="75">
        <f>CEILING(IF('ورود نمرات'!T5=97,'ورود نمرات'!S5,IF('ورود نمرات'!T5=98,'ورود نمرات'!S5/3,(('ورود نمرات'!T5*2)+'ورود نمرات'!S5)/3)),0.25)</f>
        <v>13</v>
      </c>
      <c r="T5" s="76"/>
      <c r="U5" s="75">
        <f>CEILING(IF('ورود نمرات'!V5=97,'ورود نمرات'!U5,IF('ورود نمرات'!V5=98,'ورود نمرات'!U5/3,(('ورود نمرات'!V5*2)+'ورود نمرات'!U5)/3)),0.25)</f>
        <v>20</v>
      </c>
      <c r="V5" s="76"/>
      <c r="W5" s="75">
        <f>CEILING(IF('ورود نمرات'!X5=97,'ورود نمرات'!W5,IF('ورود نمرات'!X5=98,'ورود نمرات'!W5/3,(('ورود نمرات'!X5*2)+'ورود نمرات'!W5)/3)),0.25)</f>
        <v>12.5</v>
      </c>
      <c r="X5" s="76"/>
      <c r="Y5" s="75">
        <f>CEILING(IF('ورود نمرات'!Z5=97,'ورود نمرات'!Y5,IF('ورود نمرات'!Z5=98,'ورود نمرات'!Y5/3,(('ورود نمرات'!Z5*2)+'ورود نمرات'!Y5)/3)),0.25)</f>
        <v>20</v>
      </c>
      <c r="Z5" s="76"/>
      <c r="AA5" s="75">
        <f>CEILING(IF('ورود نمرات'!AB5=97,'ورود نمرات'!AA5,IF('ورود نمرات'!AB5=98,'ورود نمرات'!AA5/3,(('ورود نمرات'!AB5*2)+'ورود نمرات'!AA5)/3)),0.25)</f>
        <v>20</v>
      </c>
      <c r="AB5" s="76"/>
      <c r="AC5" s="75">
        <f>CEILING(IF('ورود نمرات'!AD5=97,'ورود نمرات'!AC5,IF('ورود نمرات'!AD5=98,'ورود نمرات'!AC5/3,(('ورود نمرات'!AD5*2)+'ورود نمرات'!AC5)/3)),0.25)</f>
        <v>20</v>
      </c>
      <c r="AD5" s="76"/>
      <c r="AE5" s="75">
        <f>CEILING(IF('ورود نمرات'!AF5=97,'ورود نمرات'!AE5,IF('ورود نمرات'!AF5=98,'ورود نمرات'!AE5/3,(('ورود نمرات'!AF5*2)+'ورود نمرات'!AE5)/3)),0.25)</f>
        <v>20</v>
      </c>
      <c r="AF5" s="76"/>
      <c r="AG5" s="75">
        <f>CEILING(IF('ورود نمرات'!AH5=97,'ورود نمرات'!AG5,IF('ورود نمرات'!AH5=98,'ورود نمرات'!AG5/3,(('ورود نمرات'!AH5*2)+'ورود نمرات'!AG5)/3)),0.25)</f>
        <v>20</v>
      </c>
      <c r="AH5" s="76"/>
      <c r="AI5" s="75">
        <f>CEILING(IF('ورود نمرات'!AJ5=97,'ورود نمرات'!AI5,IF('ورود نمرات'!AJ5=98,'ورود نمرات'!AI5/3,(('ورود نمرات'!AJ5*2)+'ورود نمرات'!AI5)/3)),0.25)</f>
        <v>20</v>
      </c>
      <c r="AJ5" s="76"/>
      <c r="AK5" s="75">
        <f>CEILING('ورود نمرات'!AL5,0.25)</f>
        <v>19</v>
      </c>
      <c r="AL5" s="76"/>
      <c r="AM5" s="75">
        <f>CEILING('ورود نمرات'!AN5,0.25)</f>
        <v>18</v>
      </c>
      <c r="AN5" s="76"/>
      <c r="AO5" s="38">
        <f>'3'!AP5</f>
        <v>16.393939393939391</v>
      </c>
      <c r="AP5" s="42">
        <f t="shared" ref="AP5:AP46" si="0">RANK(AO5,$AO$4:$AO$46)</f>
        <v>13</v>
      </c>
    </row>
    <row r="6" spans="1:42" ht="15.75">
      <c r="A6" s="15" t="str">
        <f>'ورود نمرات'!A6</f>
        <v xml:space="preserve">ابوالفضل  </v>
      </c>
      <c r="B6" s="16" t="str">
        <f>'ورود نمرات'!B6</f>
        <v>اسلامی</v>
      </c>
      <c r="C6" s="75">
        <f>CEILING(IF('ورود نمرات'!D6=97,'ورود نمرات'!C6,IF('ورود نمرات'!D6=98,'ورود نمرات'!C6/3,(('ورود نمرات'!D6*2)+'ورود نمرات'!C6)/3)),0.25)</f>
        <v>10</v>
      </c>
      <c r="D6" s="76"/>
      <c r="E6" s="75">
        <f>CEILING(IF('ورود نمرات'!F6=97,'ورود نمرات'!E6,IF('ورود نمرات'!F6=98,'ورود نمرات'!E6/3,(('ورود نمرات'!F6*2)+'ورود نمرات'!E6)/3)),0.25)</f>
        <v>12.75</v>
      </c>
      <c r="F6" s="76"/>
      <c r="G6" s="75">
        <f>CEILING(IF('ورود نمرات'!H6=97,'ورود نمرات'!G6,IF('ورود نمرات'!H6=98,'ورود نمرات'!G6/3,(('ورود نمرات'!H6*2)+'ورود نمرات'!G6)/3)),0.25)</f>
        <v>6</v>
      </c>
      <c r="H6" s="76"/>
      <c r="I6" s="75">
        <f>CEILING(IF('ورود نمرات'!J6=97,'ورود نمرات'!I6,IF('ورود نمرات'!J6=98,'ورود نمرات'!I6/3,(('ورود نمرات'!J6*2)+'ورود نمرات'!I6)/3)),0.25)</f>
        <v>14.75</v>
      </c>
      <c r="J6" s="76"/>
      <c r="K6" s="75">
        <f>CEILING(IF('ورود نمرات'!L6=97,'ورود نمرات'!K6,IF('ورود نمرات'!L6=98,'ورود نمرات'!K6/3,(('ورود نمرات'!L6*2)+'ورود نمرات'!K6)/3)),0.25)</f>
        <v>4.75</v>
      </c>
      <c r="L6" s="76"/>
      <c r="M6" s="75">
        <f>CEILING(IF('ورود نمرات'!N6=97,'ورود نمرات'!M6,IF('ورود نمرات'!N6=98,'ورود نمرات'!M6/3,(('ورود نمرات'!N6*2)+'ورود نمرات'!M6)/3)),0.25)</f>
        <v>7</v>
      </c>
      <c r="N6" s="76"/>
      <c r="O6" s="75">
        <f>CEILING(IF('ورود نمرات'!P6=97,'ورود نمرات'!O6,IF('ورود نمرات'!P6=98,'ورود نمرات'!O6/3,(('ورود نمرات'!P6*2)+'ورود نمرات'!O6)/3)),0.25)</f>
        <v>3</v>
      </c>
      <c r="P6" s="76"/>
      <c r="Q6" s="75">
        <f>CEILING(IF('ورود نمرات'!R6=97,'ورود نمرات'!Q6,IF('ورود نمرات'!R6=98,'ورود نمرات'!Q6/3,(('ورود نمرات'!R6*2)+'ورود نمرات'!Q6)/3)),0.25)</f>
        <v>10</v>
      </c>
      <c r="R6" s="76"/>
      <c r="S6" s="75">
        <f>CEILING(IF('ورود نمرات'!T6=97,'ورود نمرات'!S6,IF('ورود نمرات'!T6=98,'ورود نمرات'!S6/3,(('ورود نمرات'!T6*2)+'ورود نمرات'!S6)/3)),0.25)</f>
        <v>7.75</v>
      </c>
      <c r="T6" s="76"/>
      <c r="U6" s="75">
        <f>CEILING(IF('ورود نمرات'!V6=97,'ورود نمرات'!U6,IF('ورود نمرات'!V6=98,'ورود نمرات'!U6/3,(('ورود نمرات'!V6*2)+'ورود نمرات'!U6)/3)),0.25)</f>
        <v>20</v>
      </c>
      <c r="V6" s="76"/>
      <c r="W6" s="75">
        <f>CEILING(IF('ورود نمرات'!X6=97,'ورود نمرات'!W6,IF('ورود نمرات'!X6=98,'ورود نمرات'!W6/3,(('ورود نمرات'!X6*2)+'ورود نمرات'!W6)/3)),0.25)</f>
        <v>15.5</v>
      </c>
      <c r="X6" s="76"/>
      <c r="Y6" s="75">
        <f>CEILING(IF('ورود نمرات'!Z6=97,'ورود نمرات'!Y6,IF('ورود نمرات'!Z6=98,'ورود نمرات'!Y6/3,(('ورود نمرات'!Z6*2)+'ورود نمرات'!Y6)/3)),0.25)</f>
        <v>12</v>
      </c>
      <c r="Z6" s="76"/>
      <c r="AA6" s="75">
        <f>CEILING(IF('ورود نمرات'!AB6=97,'ورود نمرات'!AA6,IF('ورود نمرات'!AB6=98,'ورود نمرات'!AA6/3,(('ورود نمرات'!AB6*2)+'ورود نمرات'!AA6)/3)),0.25)</f>
        <v>10</v>
      </c>
      <c r="AB6" s="76"/>
      <c r="AC6" s="75">
        <f>CEILING(IF('ورود نمرات'!AD6=97,'ورود نمرات'!AC6,IF('ورود نمرات'!AD6=98,'ورود نمرات'!AC6/3,(('ورود نمرات'!AD6*2)+'ورود نمرات'!AC6)/3)),0.25)</f>
        <v>20</v>
      </c>
      <c r="AD6" s="76"/>
      <c r="AE6" s="75">
        <f>CEILING(IF('ورود نمرات'!AF6=97,'ورود نمرات'!AE6,IF('ورود نمرات'!AF6=98,'ورود نمرات'!AE6/3,(('ورود نمرات'!AF6*2)+'ورود نمرات'!AE6)/3)),0.25)</f>
        <v>20</v>
      </c>
      <c r="AF6" s="76"/>
      <c r="AG6" s="75">
        <f>CEILING(IF('ورود نمرات'!AH6=97,'ورود نمرات'!AG6,IF('ورود نمرات'!AH6=98,'ورود نمرات'!AG6/3,(('ورود نمرات'!AH6*2)+'ورود نمرات'!AG6)/3)),0.25)</f>
        <v>20</v>
      </c>
      <c r="AH6" s="76"/>
      <c r="AI6" s="75">
        <f>CEILING(IF('ورود نمرات'!AJ6=97,'ورود نمرات'!AI6,IF('ورود نمرات'!AJ6=98,'ورود نمرات'!AI6/3,(('ورود نمرات'!AJ6*2)+'ورود نمرات'!AI6)/3)),0.25)</f>
        <v>20</v>
      </c>
      <c r="AJ6" s="76"/>
      <c r="AK6" s="75">
        <f>CEILING('ورود نمرات'!AL6,0.25)</f>
        <v>20</v>
      </c>
      <c r="AL6" s="76"/>
      <c r="AM6" s="75">
        <f>CEILING('ورود نمرات'!AN6,0.25)</f>
        <v>20</v>
      </c>
      <c r="AN6" s="76"/>
      <c r="AO6" s="38">
        <f>'3'!AP6</f>
        <v>13.287878787878789</v>
      </c>
      <c r="AP6" s="42">
        <f t="shared" si="0"/>
        <v>36</v>
      </c>
    </row>
    <row r="7" spans="1:42" ht="15.75">
      <c r="A7" s="15" t="str">
        <f>'ورود نمرات'!A7</f>
        <v xml:space="preserve">امیرعلی  </v>
      </c>
      <c r="B7" s="16" t="str">
        <f>'ورود نمرات'!B7</f>
        <v>اشرفی</v>
      </c>
      <c r="C7" s="75">
        <f>CEILING(IF('ورود نمرات'!D7=97,'ورود نمرات'!C7,IF('ورود نمرات'!D7=98,'ورود نمرات'!C7/3,(('ورود نمرات'!D7*2)+'ورود نمرات'!C7)/3)),0.25)</f>
        <v>16.5</v>
      </c>
      <c r="D7" s="76"/>
      <c r="E7" s="75">
        <f>CEILING(IF('ورود نمرات'!F7=97,'ورود نمرات'!E7,IF('ورود نمرات'!F7=98,'ورود نمرات'!E7/3,(('ورود نمرات'!F7*2)+'ورود نمرات'!E7)/3)),0.25)</f>
        <v>14</v>
      </c>
      <c r="F7" s="76"/>
      <c r="G7" s="75">
        <f>CEILING(IF('ورود نمرات'!H7=97,'ورود نمرات'!G7,IF('ورود نمرات'!H7=98,'ورود نمرات'!G7/3,(('ورود نمرات'!H7*2)+'ورود نمرات'!G7)/3)),0.25)</f>
        <v>16</v>
      </c>
      <c r="H7" s="76"/>
      <c r="I7" s="75">
        <f>CEILING(IF('ورود نمرات'!J7=97,'ورود نمرات'!I7,IF('ورود نمرات'!J7=98,'ورود نمرات'!I7/3,(('ورود نمرات'!J7*2)+'ورود نمرات'!I7)/3)),0.25)</f>
        <v>18.5</v>
      </c>
      <c r="J7" s="76"/>
      <c r="K7" s="75">
        <f>CEILING(IF('ورود نمرات'!L7=97,'ورود نمرات'!K7,IF('ورود نمرات'!L7=98,'ورود نمرات'!K7/3,(('ورود نمرات'!L7*2)+'ورود نمرات'!K7)/3)),0.25)</f>
        <v>18</v>
      </c>
      <c r="L7" s="76"/>
      <c r="M7" s="75">
        <f>CEILING(IF('ورود نمرات'!N7=97,'ورود نمرات'!M7,IF('ورود نمرات'!N7=98,'ورود نمرات'!M7/3,(('ورود نمرات'!N7*2)+'ورود نمرات'!M7)/3)),0.25)</f>
        <v>9.75</v>
      </c>
      <c r="N7" s="76"/>
      <c r="O7" s="75">
        <f>CEILING(IF('ورود نمرات'!P7=97,'ورود نمرات'!O7,IF('ورود نمرات'!P7=98,'ورود نمرات'!O7/3,(('ورود نمرات'!P7*2)+'ورود نمرات'!O7)/3)),0.25)</f>
        <v>9.5</v>
      </c>
      <c r="P7" s="76"/>
      <c r="Q7" s="75">
        <f>CEILING(IF('ورود نمرات'!R7=97,'ورود نمرات'!Q7,IF('ورود نمرات'!R7=98,'ورود نمرات'!Q7/3,(('ورود نمرات'!R7*2)+'ورود نمرات'!Q7)/3)),0.25)</f>
        <v>3.5</v>
      </c>
      <c r="R7" s="76"/>
      <c r="S7" s="75">
        <f>CEILING(IF('ورود نمرات'!T7=97,'ورود نمرات'!S7,IF('ورود نمرات'!T7=98,'ورود نمرات'!S7/3,(('ورود نمرات'!T7*2)+'ورود نمرات'!S7)/3)),0.25)</f>
        <v>9.75</v>
      </c>
      <c r="T7" s="76"/>
      <c r="U7" s="75">
        <f>CEILING(IF('ورود نمرات'!V7=97,'ورود نمرات'!U7,IF('ورود نمرات'!V7=98,'ورود نمرات'!U7/3,(('ورود نمرات'!V7*2)+'ورود نمرات'!U7)/3)),0.25)</f>
        <v>20</v>
      </c>
      <c r="V7" s="76"/>
      <c r="W7" s="75">
        <f>CEILING(IF('ورود نمرات'!X7=97,'ورود نمرات'!W7,IF('ورود نمرات'!X7=98,'ورود نمرات'!W7/3,(('ورود نمرات'!X7*2)+'ورود نمرات'!W7)/3)),0.25)</f>
        <v>12.5</v>
      </c>
      <c r="X7" s="76"/>
      <c r="Y7" s="75">
        <f>CEILING(IF('ورود نمرات'!Z7=97,'ورود نمرات'!Y7,IF('ورود نمرات'!Z7=98,'ورود نمرات'!Y7/3,(('ورود نمرات'!Z7*2)+'ورود نمرات'!Y7)/3)),0.25)</f>
        <v>20</v>
      </c>
      <c r="Z7" s="76"/>
      <c r="AA7" s="75">
        <f>CEILING(IF('ورود نمرات'!AB7=97,'ورود نمرات'!AA7,IF('ورود نمرات'!AB7=98,'ورود نمرات'!AA7/3,(('ورود نمرات'!AB7*2)+'ورود نمرات'!AA7)/3)),0.25)</f>
        <v>10</v>
      </c>
      <c r="AB7" s="76"/>
      <c r="AC7" s="75">
        <f>CEILING(IF('ورود نمرات'!AD7=97,'ورود نمرات'!AC7,IF('ورود نمرات'!AD7=98,'ورود نمرات'!AC7/3,(('ورود نمرات'!AD7*2)+'ورود نمرات'!AC7)/3)),0.25)</f>
        <v>20</v>
      </c>
      <c r="AD7" s="76"/>
      <c r="AE7" s="75">
        <f>CEILING(IF('ورود نمرات'!AF7=97,'ورود نمرات'!AE7,IF('ورود نمرات'!AF7=98,'ورود نمرات'!AE7/3,(('ورود نمرات'!AF7*2)+'ورود نمرات'!AE7)/3)),0.25)</f>
        <v>20</v>
      </c>
      <c r="AF7" s="76"/>
      <c r="AG7" s="75">
        <f>CEILING(IF('ورود نمرات'!AH7=97,'ورود نمرات'!AG7,IF('ورود نمرات'!AH7=98,'ورود نمرات'!AG7/3,(('ورود نمرات'!AH7*2)+'ورود نمرات'!AG7)/3)),0.25)</f>
        <v>20</v>
      </c>
      <c r="AH7" s="76"/>
      <c r="AI7" s="75">
        <f>CEILING(IF('ورود نمرات'!AJ7=97,'ورود نمرات'!AI7,IF('ورود نمرات'!AJ7=98,'ورود نمرات'!AI7/3,(('ورود نمرات'!AJ7*2)+'ورود نمرات'!AI7)/3)),0.25)</f>
        <v>20</v>
      </c>
      <c r="AJ7" s="76"/>
      <c r="AK7" s="75">
        <f>CEILING('ورود نمرات'!AL7,0.25)</f>
        <v>20</v>
      </c>
      <c r="AL7" s="76"/>
      <c r="AM7" s="75">
        <f>CEILING('ورود نمرات'!AN7,0.25)</f>
        <v>18</v>
      </c>
      <c r="AN7" s="76"/>
      <c r="AO7" s="38">
        <f>'3'!AP7</f>
        <v>15.560606060606062</v>
      </c>
      <c r="AP7" s="42">
        <f t="shared" si="0"/>
        <v>19</v>
      </c>
    </row>
    <row r="8" spans="1:42" ht="15.75">
      <c r="A8" s="15" t="str">
        <f>'ورود نمرات'!A8</f>
        <v xml:space="preserve">مهدی یار </v>
      </c>
      <c r="B8" s="16" t="str">
        <f>'ورود نمرات'!B8</f>
        <v>افشار</v>
      </c>
      <c r="C8" s="75">
        <f>CEILING(IF('ورود نمرات'!D8=97,'ورود نمرات'!C8,IF('ورود نمرات'!D8=98,'ورود نمرات'!C8/3,(('ورود نمرات'!D8*2)+'ورود نمرات'!C8)/3)),0.25)</f>
        <v>20</v>
      </c>
      <c r="D8" s="76"/>
      <c r="E8" s="75">
        <f>CEILING(IF('ورود نمرات'!F8=97,'ورود نمرات'!E8,IF('ورود نمرات'!F8=98,'ورود نمرات'!E8/3,(('ورود نمرات'!F8*2)+'ورود نمرات'!E8)/3)),0.25)</f>
        <v>20</v>
      </c>
      <c r="F8" s="76"/>
      <c r="G8" s="75">
        <f>CEILING(IF('ورود نمرات'!H8=97,'ورود نمرات'!G8,IF('ورود نمرات'!H8=98,'ورود نمرات'!G8/3,(('ورود نمرات'!H8*2)+'ورود نمرات'!G8)/3)),0.25)</f>
        <v>19.5</v>
      </c>
      <c r="H8" s="76"/>
      <c r="I8" s="75">
        <f>CEILING(IF('ورود نمرات'!J8=97,'ورود نمرات'!I8,IF('ورود نمرات'!J8=98,'ورود نمرات'!I8/3,(('ورود نمرات'!J8*2)+'ورود نمرات'!I8)/3)),0.25)</f>
        <v>20</v>
      </c>
      <c r="J8" s="76"/>
      <c r="K8" s="75">
        <f>CEILING(IF('ورود نمرات'!L8=97,'ورود نمرات'!K8,IF('ورود نمرات'!L8=98,'ورود نمرات'!K8/3,(('ورود نمرات'!L8*2)+'ورود نمرات'!K8)/3)),0.25)</f>
        <v>20</v>
      </c>
      <c r="L8" s="76"/>
      <c r="M8" s="75">
        <f>CEILING(IF('ورود نمرات'!N8=97,'ورود نمرات'!M8,IF('ورود نمرات'!N8=98,'ورود نمرات'!M8/3,(('ورود نمرات'!N8*2)+'ورود نمرات'!M8)/3)),0.25)</f>
        <v>18.5</v>
      </c>
      <c r="N8" s="76"/>
      <c r="O8" s="75">
        <f>CEILING(IF('ورود نمرات'!P8=97,'ورود نمرات'!O8,IF('ورود نمرات'!P8=98,'ورود نمرات'!O8/3,(('ورود نمرات'!P8*2)+'ورود نمرات'!O8)/3)),0.25)</f>
        <v>16.75</v>
      </c>
      <c r="P8" s="76"/>
      <c r="Q8" s="75">
        <f>CEILING(IF('ورود نمرات'!R8=97,'ورود نمرات'!Q8,IF('ورود نمرات'!R8=98,'ورود نمرات'!Q8/3,(('ورود نمرات'!R8*2)+'ورود نمرات'!Q8)/3)),0.25)</f>
        <v>14.75</v>
      </c>
      <c r="R8" s="76"/>
      <c r="S8" s="75">
        <f>CEILING(IF('ورود نمرات'!T8=97,'ورود نمرات'!S8,IF('ورود نمرات'!T8=98,'ورود نمرات'!S8/3,(('ورود نمرات'!T8*2)+'ورود نمرات'!S8)/3)),0.25)</f>
        <v>16.75</v>
      </c>
      <c r="T8" s="76"/>
      <c r="U8" s="75">
        <f>CEILING(IF('ورود نمرات'!V8=97,'ورود نمرات'!U8,IF('ورود نمرات'!V8=98,'ورود نمرات'!U8/3,(('ورود نمرات'!V8*2)+'ورود نمرات'!U8)/3)),0.25)</f>
        <v>20</v>
      </c>
      <c r="V8" s="76"/>
      <c r="W8" s="75">
        <f>CEILING(IF('ورود نمرات'!X8=97,'ورود نمرات'!W8,IF('ورود نمرات'!X8=98,'ورود نمرات'!W8/3,(('ورود نمرات'!X8*2)+'ورود نمرات'!W8)/3)),0.25)</f>
        <v>18</v>
      </c>
      <c r="X8" s="76"/>
      <c r="Y8" s="75">
        <f>CEILING(IF('ورود نمرات'!Z8=97,'ورود نمرات'!Y8,IF('ورود نمرات'!Z8=98,'ورود نمرات'!Y8/3,(('ورود نمرات'!Z8*2)+'ورود نمرات'!Y8)/3)),0.25)</f>
        <v>20</v>
      </c>
      <c r="Z8" s="76"/>
      <c r="AA8" s="75">
        <f>CEILING(IF('ورود نمرات'!AB8=97,'ورود نمرات'!AA8,IF('ورود نمرات'!AB8=98,'ورود نمرات'!AA8/3,(('ورود نمرات'!AB8*2)+'ورود نمرات'!AA8)/3)),0.25)</f>
        <v>20</v>
      </c>
      <c r="AB8" s="76"/>
      <c r="AC8" s="75">
        <f>CEILING(IF('ورود نمرات'!AD8=97,'ورود نمرات'!AC8,IF('ورود نمرات'!AD8=98,'ورود نمرات'!AC8/3,(('ورود نمرات'!AD8*2)+'ورود نمرات'!AC8)/3)),0.25)</f>
        <v>20</v>
      </c>
      <c r="AD8" s="76"/>
      <c r="AE8" s="75">
        <f>CEILING(IF('ورود نمرات'!AF8=97,'ورود نمرات'!AE8,IF('ورود نمرات'!AF8=98,'ورود نمرات'!AE8/3,(('ورود نمرات'!AF8*2)+'ورود نمرات'!AE8)/3)),0.25)</f>
        <v>18.75</v>
      </c>
      <c r="AF8" s="76"/>
      <c r="AG8" s="75">
        <f>CEILING(IF('ورود نمرات'!AH8=97,'ورود نمرات'!AG8,IF('ورود نمرات'!AH8=98,'ورود نمرات'!AG8/3,(('ورود نمرات'!AH8*2)+'ورود نمرات'!AG8)/3)),0.25)</f>
        <v>20</v>
      </c>
      <c r="AH8" s="76"/>
      <c r="AI8" s="75">
        <f>CEILING(IF('ورود نمرات'!AJ8=97,'ورود نمرات'!AI8,IF('ورود نمرات'!AJ8=98,'ورود نمرات'!AI8/3,(('ورود نمرات'!AJ8*2)+'ورود نمرات'!AI8)/3)),0.25)</f>
        <v>20</v>
      </c>
      <c r="AJ8" s="76"/>
      <c r="AK8" s="75">
        <f>CEILING('ورود نمرات'!AL8,0.25)</f>
        <v>13</v>
      </c>
      <c r="AL8" s="76"/>
      <c r="AM8" s="75">
        <f>CEILING('ورود نمرات'!AN8,0.25)</f>
        <v>16</v>
      </c>
      <c r="AN8" s="76"/>
      <c r="AO8" s="38">
        <f>'3'!AP8</f>
        <v>18.643939393939394</v>
      </c>
      <c r="AP8" s="42">
        <f t="shared" si="0"/>
        <v>2</v>
      </c>
    </row>
    <row r="9" spans="1:42" ht="15.75">
      <c r="A9" s="15" t="str">
        <f>'ورود نمرات'!A9</f>
        <v xml:space="preserve">محمدصالح  </v>
      </c>
      <c r="B9" s="16" t="str">
        <f>'ورود نمرات'!B9</f>
        <v>اقرلو</v>
      </c>
      <c r="C9" s="75">
        <f>CEILING(IF('ورود نمرات'!D9=97,'ورود نمرات'!C9,IF('ورود نمرات'!D9=98,'ورود نمرات'!C9/3,(('ورود نمرات'!D9*2)+'ورود نمرات'!C9)/3)),0.25)</f>
        <v>20</v>
      </c>
      <c r="D9" s="76"/>
      <c r="E9" s="75">
        <f>CEILING(IF('ورود نمرات'!F9=97,'ورود نمرات'!E9,IF('ورود نمرات'!F9=98,'ورود نمرات'!E9/3,(('ورود نمرات'!F9*2)+'ورود نمرات'!E9)/3)),0.25)</f>
        <v>19.5</v>
      </c>
      <c r="F9" s="76"/>
      <c r="G9" s="75">
        <f>CEILING(IF('ورود نمرات'!H9=97,'ورود نمرات'!G9,IF('ورود نمرات'!H9=98,'ورود نمرات'!G9/3,(('ورود نمرات'!H9*2)+'ورود نمرات'!G9)/3)),0.25)</f>
        <v>18.5</v>
      </c>
      <c r="H9" s="76"/>
      <c r="I9" s="75">
        <f>CEILING(IF('ورود نمرات'!J9=97,'ورود نمرات'!I9,IF('ورود نمرات'!J9=98,'ورود نمرات'!I9/3,(('ورود نمرات'!J9*2)+'ورود نمرات'!I9)/3)),0.25)</f>
        <v>19.5</v>
      </c>
      <c r="J9" s="76"/>
      <c r="K9" s="75">
        <f>CEILING(IF('ورود نمرات'!L9=97,'ورود نمرات'!K9,IF('ورود نمرات'!L9=98,'ورود نمرات'!K9/3,(('ورود نمرات'!L9*2)+'ورود نمرات'!K9)/3)),0.25)</f>
        <v>19</v>
      </c>
      <c r="L9" s="76"/>
      <c r="M9" s="75">
        <f>CEILING(IF('ورود نمرات'!N9=97,'ورود نمرات'!M9,IF('ورود نمرات'!N9=98,'ورود نمرات'!M9/3,(('ورود نمرات'!N9*2)+'ورود نمرات'!M9)/3)),0.25)</f>
        <v>13.75</v>
      </c>
      <c r="N9" s="76"/>
      <c r="O9" s="75">
        <f>CEILING(IF('ورود نمرات'!P9=97,'ورود نمرات'!O9,IF('ورود نمرات'!P9=98,'ورود نمرات'!O9/3,(('ورود نمرات'!P9*2)+'ورود نمرات'!O9)/3)),0.25)</f>
        <v>17.75</v>
      </c>
      <c r="P9" s="76"/>
      <c r="Q9" s="75">
        <f>CEILING(IF('ورود نمرات'!R9=97,'ورود نمرات'!Q9,IF('ورود نمرات'!R9=98,'ورود نمرات'!Q9/3,(('ورود نمرات'!R9*2)+'ورود نمرات'!Q9)/3)),0.25)</f>
        <v>12.75</v>
      </c>
      <c r="R9" s="76"/>
      <c r="S9" s="75">
        <f>CEILING(IF('ورود نمرات'!T9=97,'ورود نمرات'!S9,IF('ورود نمرات'!T9=98,'ورود نمرات'!S9/3,(('ورود نمرات'!T9*2)+'ورود نمرات'!S9)/3)),0.25)</f>
        <v>11.75</v>
      </c>
      <c r="T9" s="76"/>
      <c r="U9" s="75">
        <f>CEILING(IF('ورود نمرات'!V9=97,'ورود نمرات'!U9,IF('ورود نمرات'!V9=98,'ورود نمرات'!U9/3,(('ورود نمرات'!V9*2)+'ورود نمرات'!U9)/3)),0.25)</f>
        <v>20</v>
      </c>
      <c r="V9" s="76"/>
      <c r="W9" s="75">
        <f>CEILING(IF('ورود نمرات'!X9=97,'ورود نمرات'!W9,IF('ورود نمرات'!X9=98,'ورود نمرات'!W9/3,(('ورود نمرات'!X9*2)+'ورود نمرات'!W9)/3)),0.25)</f>
        <v>11</v>
      </c>
      <c r="X9" s="76"/>
      <c r="Y9" s="75">
        <f>CEILING(IF('ورود نمرات'!Z9=97,'ورود نمرات'!Y9,IF('ورود نمرات'!Z9=98,'ورود نمرات'!Y9/3,(('ورود نمرات'!Z9*2)+'ورود نمرات'!Y9)/3)),0.25)</f>
        <v>20</v>
      </c>
      <c r="Z9" s="76"/>
      <c r="AA9" s="75">
        <f>CEILING(IF('ورود نمرات'!AB9=97,'ورود نمرات'!AA9,IF('ورود نمرات'!AB9=98,'ورود نمرات'!AA9/3,(('ورود نمرات'!AB9*2)+'ورود نمرات'!AA9)/3)),0.25)</f>
        <v>20</v>
      </c>
      <c r="AB9" s="76"/>
      <c r="AC9" s="75">
        <f>CEILING(IF('ورود نمرات'!AD9=97,'ورود نمرات'!AC9,IF('ورود نمرات'!AD9=98,'ورود نمرات'!AC9/3,(('ورود نمرات'!AD9*2)+'ورود نمرات'!AC9)/3)),0.25)</f>
        <v>20</v>
      </c>
      <c r="AD9" s="76"/>
      <c r="AE9" s="75">
        <f>CEILING(IF('ورود نمرات'!AF9=97,'ورود نمرات'!AE9,IF('ورود نمرات'!AF9=98,'ورود نمرات'!AE9/3,(('ورود نمرات'!AF9*2)+'ورود نمرات'!AE9)/3)),0.25)</f>
        <v>15.75</v>
      </c>
      <c r="AF9" s="76"/>
      <c r="AG9" s="75">
        <f>CEILING(IF('ورود نمرات'!AH9=97,'ورود نمرات'!AG9,IF('ورود نمرات'!AH9=98,'ورود نمرات'!AG9/3,(('ورود نمرات'!AH9*2)+'ورود نمرات'!AG9)/3)),0.25)</f>
        <v>10</v>
      </c>
      <c r="AH9" s="76"/>
      <c r="AI9" s="75">
        <f>CEILING(IF('ورود نمرات'!AJ9=97,'ورود نمرات'!AI9,IF('ورود نمرات'!AJ9=98,'ورود نمرات'!AI9/3,(('ورود نمرات'!AJ9*2)+'ورود نمرات'!AI9)/3)),0.25)</f>
        <v>20</v>
      </c>
      <c r="AJ9" s="76"/>
      <c r="AK9" s="75">
        <f>CEILING('ورود نمرات'!AL9,0.25)</f>
        <v>20</v>
      </c>
      <c r="AL9" s="76"/>
      <c r="AM9" s="75">
        <f>CEILING('ورود نمرات'!AN9,0.25)</f>
        <v>20</v>
      </c>
      <c r="AN9" s="76"/>
      <c r="AO9" s="38">
        <f>'3'!AP9</f>
        <v>16.916666666666668</v>
      </c>
      <c r="AP9" s="42">
        <f t="shared" si="0"/>
        <v>12</v>
      </c>
    </row>
    <row r="10" spans="1:42" ht="15.75">
      <c r="A10" s="15" t="str">
        <f>'ورود نمرات'!A10</f>
        <v xml:space="preserve">محمدعرفان </v>
      </c>
      <c r="B10" s="16" t="str">
        <f>'ورود نمرات'!B10</f>
        <v>آقانصیری</v>
      </c>
      <c r="C10" s="75">
        <f>CEILING(IF('ورود نمرات'!D10=97,'ورود نمرات'!C10,IF('ورود نمرات'!D10=98,'ورود نمرات'!C10/3,(('ورود نمرات'!D10*2)+'ورود نمرات'!C10)/3)),0.25)</f>
        <v>20</v>
      </c>
      <c r="D10" s="76"/>
      <c r="E10" s="75">
        <f>CEILING(IF('ورود نمرات'!F10=97,'ورود نمرات'!E10,IF('ورود نمرات'!F10=98,'ورود نمرات'!E10/3,(('ورود نمرات'!F10*2)+'ورود نمرات'!E10)/3)),0.25)</f>
        <v>19</v>
      </c>
      <c r="F10" s="76"/>
      <c r="G10" s="75">
        <f>CEILING(IF('ورود نمرات'!H10=97,'ورود نمرات'!G10,IF('ورود نمرات'!H10=98,'ورود نمرات'!G10/3,(('ورود نمرات'!H10*2)+'ورود نمرات'!G10)/3)),0.25)</f>
        <v>14</v>
      </c>
      <c r="H10" s="76"/>
      <c r="I10" s="75">
        <f>CEILING(IF('ورود نمرات'!J10=97,'ورود نمرات'!I10,IF('ورود نمرات'!J10=98,'ورود نمرات'!I10/3,(('ورود نمرات'!J10*2)+'ورود نمرات'!I10)/3)),0.25)</f>
        <v>20</v>
      </c>
      <c r="J10" s="76"/>
      <c r="K10" s="75">
        <f>CEILING(IF('ورود نمرات'!L10=97,'ورود نمرات'!K10,IF('ورود نمرات'!L10=98,'ورود نمرات'!K10/3,(('ورود نمرات'!L10*2)+'ورود نمرات'!K10)/3)),0.25)</f>
        <v>20</v>
      </c>
      <c r="L10" s="76"/>
      <c r="M10" s="75">
        <f>CEILING(IF('ورود نمرات'!N10=97,'ورود نمرات'!M10,IF('ورود نمرات'!N10=98,'ورود نمرات'!M10/3,(('ورود نمرات'!N10*2)+'ورود نمرات'!M10)/3)),0.25)</f>
        <v>16</v>
      </c>
      <c r="N10" s="76"/>
      <c r="O10" s="75">
        <f>CEILING(IF('ورود نمرات'!P10=97,'ورود نمرات'!O10,IF('ورود نمرات'!P10=98,'ورود نمرات'!O10/3,(('ورود نمرات'!P10*2)+'ورود نمرات'!O10)/3)),0.25)</f>
        <v>11.5</v>
      </c>
      <c r="P10" s="76"/>
      <c r="Q10" s="75">
        <f>CEILING(IF('ورود نمرات'!R10=97,'ورود نمرات'!Q10,IF('ورود نمرات'!R10=98,'ورود نمرات'!Q10/3,(('ورود نمرات'!R10*2)+'ورود نمرات'!Q10)/3)),0.25)</f>
        <v>11.75</v>
      </c>
      <c r="R10" s="76"/>
      <c r="S10" s="75">
        <f>CEILING(IF('ورود نمرات'!T10=97,'ورود نمرات'!S10,IF('ورود نمرات'!T10=98,'ورود نمرات'!S10/3,(('ورود نمرات'!T10*2)+'ورود نمرات'!S10)/3)),0.25)</f>
        <v>12.5</v>
      </c>
      <c r="T10" s="76"/>
      <c r="U10" s="75">
        <f>CEILING(IF('ورود نمرات'!V10=97,'ورود نمرات'!U10,IF('ورود نمرات'!V10=98,'ورود نمرات'!U10/3,(('ورود نمرات'!V10*2)+'ورود نمرات'!U10)/3)),0.25)</f>
        <v>20</v>
      </c>
      <c r="V10" s="76"/>
      <c r="W10" s="75">
        <f>CEILING(IF('ورود نمرات'!X10=97,'ورود نمرات'!W10,IF('ورود نمرات'!X10=98,'ورود نمرات'!W10/3,(('ورود نمرات'!X10*2)+'ورود نمرات'!W10)/3)),0.25)</f>
        <v>16.75</v>
      </c>
      <c r="X10" s="76"/>
      <c r="Y10" s="75">
        <f>CEILING(IF('ورود نمرات'!Z10=97,'ورود نمرات'!Y10,IF('ورود نمرات'!Z10=98,'ورود نمرات'!Y10/3,(('ورود نمرات'!Z10*2)+'ورود نمرات'!Y10)/3)),0.25)</f>
        <v>20</v>
      </c>
      <c r="Z10" s="76"/>
      <c r="AA10" s="75">
        <f>CEILING(IF('ورود نمرات'!AB10=97,'ورود نمرات'!AA10,IF('ورود نمرات'!AB10=98,'ورود نمرات'!AA10/3,(('ورود نمرات'!AB10*2)+'ورود نمرات'!AA10)/3)),0.25)</f>
        <v>20</v>
      </c>
      <c r="AB10" s="76"/>
      <c r="AC10" s="75">
        <f>CEILING(IF('ورود نمرات'!AD10=97,'ورود نمرات'!AC10,IF('ورود نمرات'!AD10=98,'ورود نمرات'!AC10/3,(('ورود نمرات'!AD10*2)+'ورود نمرات'!AC10)/3)),0.25)</f>
        <v>20</v>
      </c>
      <c r="AD10" s="76"/>
      <c r="AE10" s="75">
        <f>CEILING(IF('ورود نمرات'!AF10=97,'ورود نمرات'!AE10,IF('ورود نمرات'!AF10=98,'ورود نمرات'!AE10/3,(('ورود نمرات'!AF10*2)+'ورود نمرات'!AE10)/3)),0.25)</f>
        <v>20</v>
      </c>
      <c r="AF10" s="76"/>
      <c r="AG10" s="75">
        <f>CEILING(IF('ورود نمرات'!AH10=97,'ورود نمرات'!AG10,IF('ورود نمرات'!AH10=98,'ورود نمرات'!AG10/3,(('ورود نمرات'!AH10*2)+'ورود نمرات'!AG10)/3)),0.25)</f>
        <v>20</v>
      </c>
      <c r="AH10" s="76"/>
      <c r="AI10" s="75">
        <f>CEILING(IF('ورود نمرات'!AJ10=97,'ورود نمرات'!AI10,IF('ورود نمرات'!AJ10=98,'ورود نمرات'!AI10/3,(('ورود نمرات'!AJ10*2)+'ورود نمرات'!AI10)/3)),0.25)</f>
        <v>18.75</v>
      </c>
      <c r="AJ10" s="76"/>
      <c r="AK10" s="75">
        <f>CEILING('ورود نمرات'!AL10,0.25)</f>
        <v>20</v>
      </c>
      <c r="AL10" s="76"/>
      <c r="AM10" s="75">
        <f>CEILING('ورود نمرات'!AN10,0.25)</f>
        <v>20</v>
      </c>
      <c r="AN10" s="76"/>
      <c r="AO10" s="38">
        <f>'3'!AP10</f>
        <v>18.121212121212121</v>
      </c>
      <c r="AP10" s="42">
        <f t="shared" si="0"/>
        <v>5</v>
      </c>
    </row>
    <row r="11" spans="1:42" ht="15.75">
      <c r="A11" s="15" t="str">
        <f>'ورود نمرات'!A11</f>
        <v xml:space="preserve">سیدامیرسجاد </v>
      </c>
      <c r="B11" s="16" t="str">
        <f>'ورود نمرات'!B11</f>
        <v>بیات</v>
      </c>
      <c r="C11" s="75">
        <f>CEILING(IF('ورود نمرات'!D11=97,'ورود نمرات'!C11,IF('ورود نمرات'!D11=98,'ورود نمرات'!C11/3,(('ورود نمرات'!D11*2)+'ورود نمرات'!C11)/3)),0.25)</f>
        <v>12</v>
      </c>
      <c r="D11" s="76"/>
      <c r="E11" s="75">
        <f>CEILING(IF('ورود نمرات'!F11=97,'ورود نمرات'!E11,IF('ورود نمرات'!F11=98,'ورود نمرات'!E11/3,(('ورود نمرات'!F11*2)+'ورود نمرات'!E11)/3)),0.25)</f>
        <v>10.75</v>
      </c>
      <c r="F11" s="76"/>
      <c r="G11" s="75">
        <f>CEILING(IF('ورود نمرات'!H11=97,'ورود نمرات'!G11,IF('ورود نمرات'!H11=98,'ورود نمرات'!G11/3,(('ورود نمرات'!H11*2)+'ورود نمرات'!G11)/3)),0.25)</f>
        <v>11.75</v>
      </c>
      <c r="H11" s="76"/>
      <c r="I11" s="75">
        <f>CEILING(IF('ورود نمرات'!J11=97,'ورود نمرات'!I11,IF('ورود نمرات'!J11=98,'ورود نمرات'!I11/3,(('ورود نمرات'!J11*2)+'ورود نمرات'!I11)/3)),0.25)</f>
        <v>17</v>
      </c>
      <c r="J11" s="76"/>
      <c r="K11" s="75">
        <f>CEILING(IF('ورود نمرات'!L11=97,'ورود نمرات'!K11,IF('ورود نمرات'!L11=98,'ورود نمرات'!K11/3,(('ورود نمرات'!L11*2)+'ورود نمرات'!K11)/3)),0.25)</f>
        <v>15</v>
      </c>
      <c r="L11" s="76"/>
      <c r="M11" s="75">
        <f>CEILING(IF('ورود نمرات'!N11=97,'ورود نمرات'!M11,IF('ورود نمرات'!N11=98,'ورود نمرات'!M11/3,(('ورود نمرات'!N11*2)+'ورود نمرات'!M11)/3)),0.25)</f>
        <v>13</v>
      </c>
      <c r="N11" s="76"/>
      <c r="O11" s="75">
        <f>CEILING(IF('ورود نمرات'!P11=97,'ورود نمرات'!O11,IF('ورود نمرات'!P11=98,'ورود نمرات'!O11/3,(('ورود نمرات'!P11*2)+'ورود نمرات'!O11)/3)),0.25)</f>
        <v>7</v>
      </c>
      <c r="P11" s="76"/>
      <c r="Q11" s="75">
        <f>CEILING(IF('ورود نمرات'!R11=97,'ورود نمرات'!Q11,IF('ورود نمرات'!R11=98,'ورود نمرات'!Q11/3,(('ورود نمرات'!R11*2)+'ورود نمرات'!Q11)/3)),0.25)</f>
        <v>3</v>
      </c>
      <c r="R11" s="76"/>
      <c r="S11" s="75">
        <f>CEILING(IF('ورود نمرات'!T11=97,'ورود نمرات'!S11,IF('ورود نمرات'!T11=98,'ورود نمرات'!S11/3,(('ورود نمرات'!T11*2)+'ورود نمرات'!S11)/3)),0.25)</f>
        <v>5.75</v>
      </c>
      <c r="T11" s="76"/>
      <c r="U11" s="75">
        <f>CEILING(IF('ورود نمرات'!V11=97,'ورود نمرات'!U11,IF('ورود نمرات'!V11=98,'ورود نمرات'!U11/3,(('ورود نمرات'!V11*2)+'ورود نمرات'!U11)/3)),0.25)</f>
        <v>20</v>
      </c>
      <c r="V11" s="76"/>
      <c r="W11" s="75">
        <f>CEILING(IF('ورود نمرات'!X11=97,'ورود نمرات'!W11,IF('ورود نمرات'!X11=98,'ورود نمرات'!W11/3,(('ورود نمرات'!X11*2)+'ورود نمرات'!W11)/3)),0.25)</f>
        <v>5.75</v>
      </c>
      <c r="X11" s="76"/>
      <c r="Y11" s="75">
        <f>CEILING(IF('ورود نمرات'!Z11=97,'ورود نمرات'!Y11,IF('ورود نمرات'!Z11=98,'ورود نمرات'!Y11/3,(('ورود نمرات'!Z11*2)+'ورود نمرات'!Y11)/3)),0.25)</f>
        <v>18.75</v>
      </c>
      <c r="Z11" s="76"/>
      <c r="AA11" s="75">
        <f>CEILING(IF('ورود نمرات'!AB11=97,'ورود نمرات'!AA11,IF('ورود نمرات'!AB11=98,'ورود نمرات'!AA11/3,(('ورود نمرات'!AB11*2)+'ورود نمرات'!AA11)/3)),0.25)</f>
        <v>20</v>
      </c>
      <c r="AB11" s="76"/>
      <c r="AC11" s="75">
        <f>CEILING(IF('ورود نمرات'!AD11=97,'ورود نمرات'!AC11,IF('ورود نمرات'!AD11=98,'ورود نمرات'!AC11/3,(('ورود نمرات'!AD11*2)+'ورود نمرات'!AC11)/3)),0.25)</f>
        <v>20</v>
      </c>
      <c r="AD11" s="76"/>
      <c r="AE11" s="75">
        <f>CEILING(IF('ورود نمرات'!AF11=97,'ورود نمرات'!AE11,IF('ورود نمرات'!AF11=98,'ورود نمرات'!AE11/3,(('ورود نمرات'!AF11*2)+'ورود نمرات'!AE11)/3)),0.25)</f>
        <v>20</v>
      </c>
      <c r="AF11" s="76"/>
      <c r="AG11" s="75">
        <f>CEILING(IF('ورود نمرات'!AH11=97,'ورود نمرات'!AG11,IF('ورود نمرات'!AH11=98,'ورود نمرات'!AG11/3,(('ورود نمرات'!AH11*2)+'ورود نمرات'!AG11)/3)),0.25)</f>
        <v>10</v>
      </c>
      <c r="AH11" s="76"/>
      <c r="AI11" s="75">
        <f>CEILING(IF('ورود نمرات'!AJ11=97,'ورود نمرات'!AI11,IF('ورود نمرات'!AJ11=98,'ورود نمرات'!AI11/3,(('ورود نمرات'!AJ11*2)+'ورود نمرات'!AI11)/3)),0.25)</f>
        <v>15.75</v>
      </c>
      <c r="AJ11" s="76"/>
      <c r="AK11" s="75">
        <f>CEILING('ورود نمرات'!AL11,0.25)</f>
        <v>20</v>
      </c>
      <c r="AL11" s="76"/>
      <c r="AM11" s="75">
        <f>CEILING('ورود نمرات'!AN11,0.25)</f>
        <v>20</v>
      </c>
      <c r="AN11" s="76"/>
      <c r="AO11" s="38">
        <f>'3'!AP11</f>
        <v>13.924242424242426</v>
      </c>
      <c r="AP11" s="42">
        <f t="shared" si="0"/>
        <v>32</v>
      </c>
    </row>
    <row r="12" spans="1:42" ht="15.75">
      <c r="A12" s="15" t="str">
        <f>'ورود نمرات'!A12</f>
        <v xml:space="preserve">محمدامین </v>
      </c>
      <c r="B12" s="16" t="str">
        <f>'ورود نمرات'!B12</f>
        <v>تهوری</v>
      </c>
      <c r="C12" s="75">
        <f>CEILING(IF('ورود نمرات'!D12=97,'ورود نمرات'!C12,IF('ورود نمرات'!D12=98,'ورود نمرات'!C12/3,(('ورود نمرات'!D12*2)+'ورود نمرات'!C12)/3)),0.25)</f>
        <v>18.5</v>
      </c>
      <c r="D12" s="76"/>
      <c r="E12" s="75">
        <f>CEILING(IF('ورود نمرات'!F12=97,'ورود نمرات'!E12,IF('ورود نمرات'!F12=98,'ورود نمرات'!E12/3,(('ورود نمرات'!F12*2)+'ورود نمرات'!E12)/3)),0.25)</f>
        <v>15.5</v>
      </c>
      <c r="F12" s="76"/>
      <c r="G12" s="75">
        <f>CEILING(IF('ورود نمرات'!H12=97,'ورود نمرات'!G12,IF('ورود نمرات'!H12=98,'ورود نمرات'!G12/3,(('ورود نمرات'!H12*2)+'ورود نمرات'!G12)/3)),0.25)</f>
        <v>9.5</v>
      </c>
      <c r="H12" s="76"/>
      <c r="I12" s="75">
        <f>CEILING(IF('ورود نمرات'!J12=97,'ورود نمرات'!I12,IF('ورود نمرات'!J12=98,'ورود نمرات'!I12/3,(('ورود نمرات'!J12*2)+'ورود نمرات'!I12)/3)),0.25)</f>
        <v>13</v>
      </c>
      <c r="J12" s="76"/>
      <c r="K12" s="75">
        <f>CEILING(IF('ورود نمرات'!L12=97,'ورود نمرات'!K12,IF('ورود نمرات'!L12=98,'ورود نمرات'!K12/3,(('ورود نمرات'!L12*2)+'ورود نمرات'!K12)/3)),0.25)</f>
        <v>5</v>
      </c>
      <c r="L12" s="76"/>
      <c r="M12" s="75">
        <f>CEILING(IF('ورود نمرات'!N12=97,'ورود نمرات'!M12,IF('ورود نمرات'!N12=98,'ورود نمرات'!M12/3,(('ورود نمرات'!N12*2)+'ورود نمرات'!M12)/3)),0.25)</f>
        <v>9.5</v>
      </c>
      <c r="N12" s="76"/>
      <c r="O12" s="75">
        <f>CEILING(IF('ورود نمرات'!P12=97,'ورود نمرات'!O12,IF('ورود نمرات'!P12=98,'ورود نمرات'!O12/3,(('ورود نمرات'!P12*2)+'ورود نمرات'!O12)/3)),0.25)</f>
        <v>10</v>
      </c>
      <c r="P12" s="76"/>
      <c r="Q12" s="75">
        <f>CEILING(IF('ورود نمرات'!R12=97,'ورود نمرات'!Q12,IF('ورود نمرات'!R12=98,'ورود نمرات'!Q12/3,(('ورود نمرات'!R12*2)+'ورود نمرات'!Q12)/3)),0.25)</f>
        <v>3.75</v>
      </c>
      <c r="R12" s="76"/>
      <c r="S12" s="75">
        <f>CEILING(IF('ورود نمرات'!T12=97,'ورود نمرات'!S12,IF('ورود نمرات'!T12=98,'ورود نمرات'!S12/3,(('ورود نمرات'!T12*2)+'ورود نمرات'!S12)/3)),0.25)</f>
        <v>8.75</v>
      </c>
      <c r="T12" s="76"/>
      <c r="U12" s="75">
        <f>CEILING(IF('ورود نمرات'!V12=97,'ورود نمرات'!U12,IF('ورود نمرات'!V12=98,'ورود نمرات'!U12/3,(('ورود نمرات'!V12*2)+'ورود نمرات'!U12)/3)),0.25)</f>
        <v>20</v>
      </c>
      <c r="V12" s="76"/>
      <c r="W12" s="75">
        <f>CEILING(IF('ورود نمرات'!X12=97,'ورود نمرات'!W12,IF('ورود نمرات'!X12=98,'ورود نمرات'!W12/3,(('ورود نمرات'!X12*2)+'ورود نمرات'!W12)/3)),0.25)</f>
        <v>8</v>
      </c>
      <c r="X12" s="76"/>
      <c r="Y12" s="75">
        <f>CEILING(IF('ورود نمرات'!Z12=97,'ورود نمرات'!Y12,IF('ورود نمرات'!Z12=98,'ورود نمرات'!Y12/3,(('ورود نمرات'!Z12*2)+'ورود نمرات'!Y12)/3)),0.25)</f>
        <v>15.75</v>
      </c>
      <c r="Z12" s="76"/>
      <c r="AA12" s="75">
        <f>CEILING(IF('ورود نمرات'!AB12=97,'ورود نمرات'!AA12,IF('ورود نمرات'!AB12=98,'ورود نمرات'!AA12/3,(('ورود نمرات'!AB12*2)+'ورود نمرات'!AA12)/3)),0.25)</f>
        <v>10</v>
      </c>
      <c r="AB12" s="76"/>
      <c r="AC12" s="75">
        <f>CEILING(IF('ورود نمرات'!AD12=97,'ورود نمرات'!AC12,IF('ورود نمرات'!AD12=98,'ورود نمرات'!AC12/3,(('ورود نمرات'!AD12*2)+'ورود نمرات'!AC12)/3)),0.25)</f>
        <v>20</v>
      </c>
      <c r="AD12" s="76"/>
      <c r="AE12" s="75">
        <f>CEILING(IF('ورود نمرات'!AF12=97,'ورود نمرات'!AE12,IF('ورود نمرات'!AF12=98,'ورود نمرات'!AE12/3,(('ورود نمرات'!AF12*2)+'ورود نمرات'!AE12)/3)),0.25)</f>
        <v>20</v>
      </c>
      <c r="AF12" s="76"/>
      <c r="AG12" s="75">
        <f>CEILING(IF('ورود نمرات'!AH12=97,'ورود نمرات'!AG12,IF('ورود نمرات'!AH12=98,'ورود نمرات'!AG12/3,(('ورود نمرات'!AH12*2)+'ورود نمرات'!AG12)/3)),0.25)</f>
        <v>20</v>
      </c>
      <c r="AH12" s="76"/>
      <c r="AI12" s="75">
        <f>CEILING(IF('ورود نمرات'!AJ12=97,'ورود نمرات'!AI12,IF('ورود نمرات'!AJ12=98,'ورود نمرات'!AI12/3,(('ورود نمرات'!AJ12*2)+'ورود نمرات'!AI12)/3)),0.25)</f>
        <v>20</v>
      </c>
      <c r="AJ12" s="76"/>
      <c r="AK12" s="75">
        <f>CEILING('ورود نمرات'!AL12,0.25)</f>
        <v>20</v>
      </c>
      <c r="AL12" s="76"/>
      <c r="AM12" s="75">
        <f>CEILING('ورود نمرات'!AN12,0.25)</f>
        <v>20</v>
      </c>
      <c r="AN12" s="76"/>
      <c r="AO12" s="38">
        <f>'3'!AP12</f>
        <v>13.666666666666668</v>
      </c>
      <c r="AP12" s="42">
        <f t="shared" si="0"/>
        <v>33</v>
      </c>
    </row>
    <row r="13" spans="1:42" ht="15.75">
      <c r="A13" s="15" t="str">
        <f>'ورود نمرات'!A13</f>
        <v xml:space="preserve">مرتضی </v>
      </c>
      <c r="B13" s="16" t="str">
        <f>'ورود نمرات'!B13</f>
        <v>حاج عظیمی</v>
      </c>
      <c r="C13" s="75">
        <f>CEILING(IF('ورود نمرات'!D13=97,'ورود نمرات'!C13,IF('ورود نمرات'!D13=98,'ورود نمرات'!C13/3,(('ورود نمرات'!D13*2)+'ورود نمرات'!C13)/3)),0.25)</f>
        <v>20</v>
      </c>
      <c r="D13" s="76"/>
      <c r="E13" s="75">
        <f>CEILING(IF('ورود نمرات'!F13=97,'ورود نمرات'!E13,IF('ورود نمرات'!F13=98,'ورود نمرات'!E13/3,(('ورود نمرات'!F13*2)+'ورود نمرات'!E13)/3)),0.25)</f>
        <v>19.5</v>
      </c>
      <c r="F13" s="76"/>
      <c r="G13" s="75">
        <f>CEILING(IF('ورود نمرات'!H13=97,'ورود نمرات'!G13,IF('ورود نمرات'!H13=98,'ورود نمرات'!G13/3,(('ورود نمرات'!H13*2)+'ورود نمرات'!G13)/3)),0.25)</f>
        <v>19.5</v>
      </c>
      <c r="H13" s="76"/>
      <c r="I13" s="75">
        <f>CEILING(IF('ورود نمرات'!J13=97,'ورود نمرات'!I13,IF('ورود نمرات'!J13=98,'ورود نمرات'!I13/3,(('ورود نمرات'!J13*2)+'ورود نمرات'!I13)/3)),0.25)</f>
        <v>20</v>
      </c>
      <c r="J13" s="76"/>
      <c r="K13" s="75">
        <f>CEILING(IF('ورود نمرات'!L13=97,'ورود نمرات'!K13,IF('ورود نمرات'!L13=98,'ورود نمرات'!K13/3,(('ورود نمرات'!L13*2)+'ورود نمرات'!K13)/3)),0.25)</f>
        <v>20</v>
      </c>
      <c r="L13" s="76"/>
      <c r="M13" s="75">
        <f>CEILING(IF('ورود نمرات'!N13=97,'ورود نمرات'!M13,IF('ورود نمرات'!N13=98,'ورود نمرات'!M13/3,(('ورود نمرات'!N13*2)+'ورود نمرات'!M13)/3)),0.25)</f>
        <v>18.5</v>
      </c>
      <c r="N13" s="76"/>
      <c r="O13" s="75">
        <f>CEILING(IF('ورود نمرات'!P13=97,'ورود نمرات'!O13,IF('ورود نمرات'!P13=98,'ورود نمرات'!O13/3,(('ورود نمرات'!P13*2)+'ورود نمرات'!O13)/3)),0.25)</f>
        <v>6.75</v>
      </c>
      <c r="P13" s="76"/>
      <c r="Q13" s="75">
        <f>CEILING(IF('ورود نمرات'!R13=97,'ورود نمرات'!Q13,IF('ورود نمرات'!R13=98,'ورود نمرات'!Q13/3,(('ورود نمرات'!R13*2)+'ورود نمرات'!Q13)/3)),0.25)</f>
        <v>8</v>
      </c>
      <c r="R13" s="76"/>
      <c r="S13" s="75">
        <f>CEILING(IF('ورود نمرات'!T13=97,'ورود نمرات'!S13,IF('ورود نمرات'!T13=98,'ورود نمرات'!S13/3,(('ورود نمرات'!T13*2)+'ورود نمرات'!S13)/3)),0.25)</f>
        <v>12.75</v>
      </c>
      <c r="T13" s="76"/>
      <c r="U13" s="75">
        <f>CEILING(IF('ورود نمرات'!V13=97,'ورود نمرات'!U13,IF('ورود نمرات'!V13=98,'ورود نمرات'!U13/3,(('ورود نمرات'!V13*2)+'ورود نمرات'!U13)/3)),0.25)</f>
        <v>20</v>
      </c>
      <c r="V13" s="76"/>
      <c r="W13" s="75">
        <f>CEILING(IF('ورود نمرات'!X13=97,'ورود نمرات'!W13,IF('ورود نمرات'!X13=98,'ورود نمرات'!W13/3,(('ورود نمرات'!X13*2)+'ورود نمرات'!W13)/3)),0.25)</f>
        <v>11.75</v>
      </c>
      <c r="X13" s="76"/>
      <c r="Y13" s="75">
        <f>CEILING(IF('ورود نمرات'!Z13=97,'ورود نمرات'!Y13,IF('ورود نمرات'!Z13=98,'ورود نمرات'!Y13/3,(('ورود نمرات'!Z13*2)+'ورود نمرات'!Y13)/3)),0.25)</f>
        <v>20</v>
      </c>
      <c r="Z13" s="76"/>
      <c r="AA13" s="75">
        <f>CEILING(IF('ورود نمرات'!AB13=97,'ورود نمرات'!AA13,IF('ورود نمرات'!AB13=98,'ورود نمرات'!AA13/3,(('ورود نمرات'!AB13*2)+'ورود نمرات'!AA13)/3)),0.25)</f>
        <v>20</v>
      </c>
      <c r="AB13" s="76"/>
      <c r="AC13" s="75">
        <f>CEILING(IF('ورود نمرات'!AD13=97,'ورود نمرات'!AC13,IF('ورود نمرات'!AD13=98,'ورود نمرات'!AC13/3,(('ورود نمرات'!AD13*2)+'ورود نمرات'!AC13)/3)),0.25)</f>
        <v>20</v>
      </c>
      <c r="AD13" s="76"/>
      <c r="AE13" s="75">
        <f>CEILING(IF('ورود نمرات'!AF13=97,'ورود نمرات'!AE13,IF('ورود نمرات'!AF13=98,'ورود نمرات'!AE13/3,(('ورود نمرات'!AF13*2)+'ورود نمرات'!AE13)/3)),0.25)</f>
        <v>20</v>
      </c>
      <c r="AF13" s="76"/>
      <c r="AG13" s="75">
        <f>CEILING(IF('ورود نمرات'!AH13=97,'ورود نمرات'!AG13,IF('ورود نمرات'!AH13=98,'ورود نمرات'!AG13/3,(('ورود نمرات'!AH13*2)+'ورود نمرات'!AG13)/3)),0.25)</f>
        <v>20</v>
      </c>
      <c r="AH13" s="76"/>
      <c r="AI13" s="75">
        <f>CEILING(IF('ورود نمرات'!AJ13=97,'ورود نمرات'!AI13,IF('ورود نمرات'!AJ13=98,'ورود نمرات'!AI13/3,(('ورود نمرات'!AJ13*2)+'ورود نمرات'!AI13)/3)),0.25)</f>
        <v>15.75</v>
      </c>
      <c r="AJ13" s="76"/>
      <c r="AK13" s="75">
        <f>CEILING('ورود نمرات'!AL13,0.25)</f>
        <v>18</v>
      </c>
      <c r="AL13" s="76"/>
      <c r="AM13" s="75">
        <f>CEILING('ورود نمرات'!AN13,0.25)</f>
        <v>20</v>
      </c>
      <c r="AN13" s="76"/>
      <c r="AO13" s="38">
        <f>'3'!AP13</f>
        <v>17.598484848484848</v>
      </c>
      <c r="AP13" s="42">
        <f t="shared" si="0"/>
        <v>9</v>
      </c>
    </row>
    <row r="14" spans="1:42" ht="15.75">
      <c r="A14" s="15" t="str">
        <f>'ورود نمرات'!A14</f>
        <v xml:space="preserve">محمدحسین </v>
      </c>
      <c r="B14" s="16" t="str">
        <f>'ورود نمرات'!B14</f>
        <v>خسروآبادی</v>
      </c>
      <c r="C14" s="75">
        <f>CEILING(IF('ورود نمرات'!D14=97,'ورود نمرات'!C14,IF('ورود نمرات'!D14=98,'ورود نمرات'!C14/3,(('ورود نمرات'!D14*2)+'ورود نمرات'!C14)/3)),0.25)</f>
        <v>15</v>
      </c>
      <c r="D14" s="76"/>
      <c r="E14" s="75">
        <f>CEILING(IF('ورود نمرات'!F14=97,'ورود نمرات'!E14,IF('ورود نمرات'!F14=98,'ورود نمرات'!E14/3,(('ورود نمرات'!F14*2)+'ورود نمرات'!E14)/3)),0.25)</f>
        <v>13</v>
      </c>
      <c r="F14" s="76"/>
      <c r="G14" s="75">
        <f>CEILING(IF('ورود نمرات'!H14=97,'ورود نمرات'!G14,IF('ورود نمرات'!H14=98,'ورود نمرات'!G14/3,(('ورود نمرات'!H14*2)+'ورود نمرات'!G14)/3)),0.25)</f>
        <v>6.5</v>
      </c>
      <c r="H14" s="76"/>
      <c r="I14" s="75">
        <f>CEILING(IF('ورود نمرات'!J14=97,'ورود نمرات'!I14,IF('ورود نمرات'!J14=98,'ورود نمرات'!I14/3,(('ورود نمرات'!J14*2)+'ورود نمرات'!I14)/3)),0.25)</f>
        <v>15</v>
      </c>
      <c r="J14" s="76"/>
      <c r="K14" s="75">
        <f>CEILING(IF('ورود نمرات'!L14=97,'ورود نمرات'!K14,IF('ورود نمرات'!L14=98,'ورود نمرات'!K14/3,(('ورود نمرات'!L14*2)+'ورود نمرات'!K14)/3)),0.25)</f>
        <v>8</v>
      </c>
      <c r="L14" s="76"/>
      <c r="M14" s="75">
        <f>CEILING(IF('ورود نمرات'!N14=97,'ورود نمرات'!M14,IF('ورود نمرات'!N14=98,'ورود نمرات'!M14/3,(('ورود نمرات'!N14*2)+'ورود نمرات'!M14)/3)),0.25)</f>
        <v>7.5</v>
      </c>
      <c r="N14" s="76"/>
      <c r="O14" s="75">
        <f>CEILING(IF('ورود نمرات'!P14=97,'ورود نمرات'!O14,IF('ورود نمرات'!P14=98,'ورود نمرات'!O14/3,(('ورود نمرات'!P14*2)+'ورود نمرات'!O14)/3)),0.25)</f>
        <v>6.5</v>
      </c>
      <c r="P14" s="76"/>
      <c r="Q14" s="75">
        <f>CEILING(IF('ورود نمرات'!R14=97,'ورود نمرات'!Q14,IF('ورود نمرات'!R14=98,'ورود نمرات'!Q14/3,(('ورود نمرات'!R14*2)+'ورود نمرات'!Q14)/3)),0.25)</f>
        <v>2.75</v>
      </c>
      <c r="R14" s="76"/>
      <c r="S14" s="75">
        <f>CEILING(IF('ورود نمرات'!T14=97,'ورود نمرات'!S14,IF('ورود نمرات'!T14=98,'ورود نمرات'!S14/3,(('ورود نمرات'!T14*2)+'ورود نمرات'!S14)/3)),0.25)</f>
        <v>6.75</v>
      </c>
      <c r="T14" s="76"/>
      <c r="U14" s="75">
        <f>CEILING(IF('ورود نمرات'!V14=97,'ورود نمرات'!U14,IF('ورود نمرات'!V14=98,'ورود نمرات'!U14/3,(('ورود نمرات'!V14*2)+'ورود نمرات'!U14)/3)),0.25)</f>
        <v>20</v>
      </c>
      <c r="V14" s="76"/>
      <c r="W14" s="75">
        <f>CEILING(IF('ورود نمرات'!X14=97,'ورود نمرات'!W14,IF('ورود نمرات'!X14=98,'ورود نمرات'!W14/3,(('ورود نمرات'!X14*2)+'ورود نمرات'!W14)/3)),0.25)</f>
        <v>6</v>
      </c>
      <c r="X14" s="76"/>
      <c r="Y14" s="75">
        <f>CEILING(IF('ورود نمرات'!Z14=97,'ورود نمرات'!Y14,IF('ورود نمرات'!Z14=98,'ورود نمرات'!Y14/3,(('ورود نمرات'!Z14*2)+'ورود نمرات'!Y14)/3)),0.25)</f>
        <v>15.75</v>
      </c>
      <c r="Z14" s="76"/>
      <c r="AA14" s="75">
        <f>CEILING(IF('ورود نمرات'!AB14=97,'ورود نمرات'!AA14,IF('ورود نمرات'!AB14=98,'ورود نمرات'!AA14/3,(('ورود نمرات'!AB14*2)+'ورود نمرات'!AA14)/3)),0.25)</f>
        <v>10</v>
      </c>
      <c r="AB14" s="76"/>
      <c r="AC14" s="75">
        <f>CEILING(IF('ورود نمرات'!AD14=97,'ورود نمرات'!AC14,IF('ورود نمرات'!AD14=98,'ورود نمرات'!AC14/3,(('ورود نمرات'!AD14*2)+'ورود نمرات'!AC14)/3)),0.25)</f>
        <v>20</v>
      </c>
      <c r="AD14" s="76"/>
      <c r="AE14" s="75">
        <f>CEILING(IF('ورود نمرات'!AF14=97,'ورود نمرات'!AE14,IF('ورود نمرات'!AF14=98,'ورود نمرات'!AE14/3,(('ورود نمرات'!AF14*2)+'ورود نمرات'!AE14)/3)),0.25)</f>
        <v>20</v>
      </c>
      <c r="AF14" s="76"/>
      <c r="AG14" s="75">
        <f>CEILING(IF('ورود نمرات'!AH14=97,'ورود نمرات'!AG14,IF('ورود نمرات'!AH14=98,'ورود نمرات'!AG14/3,(('ورود نمرات'!AH14*2)+'ورود نمرات'!AG14)/3)),0.25)</f>
        <v>20</v>
      </c>
      <c r="AH14" s="76"/>
      <c r="AI14" s="75">
        <f>CEILING(IF('ورود نمرات'!AJ14=97,'ورود نمرات'!AI14,IF('ورود نمرات'!AJ14=98,'ورود نمرات'!AI14/3,(('ورود نمرات'!AJ14*2)+'ورود نمرات'!AI14)/3)),0.25)</f>
        <v>20</v>
      </c>
      <c r="AJ14" s="76"/>
      <c r="AK14" s="75">
        <f>CEILING('ورود نمرات'!AL14,0.25)</f>
        <v>16</v>
      </c>
      <c r="AL14" s="76"/>
      <c r="AM14" s="75">
        <f>CEILING('ورود نمرات'!AN14,0.25)</f>
        <v>18</v>
      </c>
      <c r="AN14" s="76"/>
      <c r="AO14" s="38">
        <f>'3'!AP14</f>
        <v>12.484848484848486</v>
      </c>
      <c r="AP14" s="42">
        <f t="shared" si="0"/>
        <v>39</v>
      </c>
    </row>
    <row r="15" spans="1:42" ht="15.75">
      <c r="A15" s="15" t="str">
        <f>'ورود نمرات'!A15</f>
        <v xml:space="preserve">دانیال </v>
      </c>
      <c r="B15" s="16" t="str">
        <f>'ورود نمرات'!B15</f>
        <v>ربیعی مهر</v>
      </c>
      <c r="C15" s="75">
        <f>CEILING(IF('ورود نمرات'!D15=97,'ورود نمرات'!C15,IF('ورود نمرات'!D15=98,'ورود نمرات'!C15/3,(('ورود نمرات'!D15*2)+'ورود نمرات'!C15)/3)),0.25)</f>
        <v>18</v>
      </c>
      <c r="D15" s="76"/>
      <c r="E15" s="75">
        <f>CEILING(IF('ورود نمرات'!F15=97,'ورود نمرات'!E15,IF('ورود نمرات'!F15=98,'ورود نمرات'!E15/3,(('ورود نمرات'!F15*2)+'ورود نمرات'!E15)/3)),0.25)</f>
        <v>13.75</v>
      </c>
      <c r="F15" s="76"/>
      <c r="G15" s="75">
        <f>CEILING(IF('ورود نمرات'!H15=97,'ورود نمرات'!G15,IF('ورود نمرات'!H15=98,'ورود نمرات'!G15/3,(('ورود نمرات'!H15*2)+'ورود نمرات'!G15)/3)),0.25)</f>
        <v>9</v>
      </c>
      <c r="H15" s="76"/>
      <c r="I15" s="75">
        <f>CEILING(IF('ورود نمرات'!J15=97,'ورود نمرات'!I15,IF('ورود نمرات'!J15=98,'ورود نمرات'!I15/3,(('ورود نمرات'!J15*2)+'ورود نمرات'!I15)/3)),0.25)</f>
        <v>17.75</v>
      </c>
      <c r="J15" s="76"/>
      <c r="K15" s="75">
        <f>CEILING(IF('ورود نمرات'!L15=97,'ورود نمرات'!K15,IF('ورود نمرات'!L15=98,'ورود نمرات'!K15/3,(('ورود نمرات'!L15*2)+'ورود نمرات'!K15)/3)),0.25)</f>
        <v>13</v>
      </c>
      <c r="L15" s="76"/>
      <c r="M15" s="75">
        <f>CEILING(IF('ورود نمرات'!N15=97,'ورود نمرات'!M15,IF('ورود نمرات'!N15=98,'ورود نمرات'!M15/3,(('ورود نمرات'!N15*2)+'ورود نمرات'!M15)/3)),0.25)</f>
        <v>8.75</v>
      </c>
      <c r="N15" s="76"/>
      <c r="O15" s="75">
        <f>CEILING(IF('ورود نمرات'!P15=97,'ورود نمرات'!O15,IF('ورود نمرات'!P15=98,'ورود نمرات'!O15/3,(('ورود نمرات'!P15*2)+'ورود نمرات'!O15)/3)),0.25)</f>
        <v>7</v>
      </c>
      <c r="P15" s="76"/>
      <c r="Q15" s="75">
        <f>CEILING(IF('ورود نمرات'!R15=97,'ورود نمرات'!Q15,IF('ورود نمرات'!R15=98,'ورود نمرات'!Q15/3,(('ورود نمرات'!R15*2)+'ورود نمرات'!Q15)/3)),0.25)</f>
        <v>3</v>
      </c>
      <c r="R15" s="76"/>
      <c r="S15" s="75">
        <f>CEILING(IF('ورود نمرات'!T15=97,'ورود نمرات'!S15,IF('ورود نمرات'!T15=98,'ورود نمرات'!S15/3,(('ورود نمرات'!T15*2)+'ورود نمرات'!S15)/3)),0.25)</f>
        <v>9</v>
      </c>
      <c r="T15" s="76"/>
      <c r="U15" s="75">
        <f>CEILING(IF('ورود نمرات'!V15=97,'ورود نمرات'!U15,IF('ورود نمرات'!V15=98,'ورود نمرات'!U15/3,(('ورود نمرات'!V15*2)+'ورود نمرات'!U15)/3)),0.25)</f>
        <v>20</v>
      </c>
      <c r="V15" s="76"/>
      <c r="W15" s="75">
        <f>CEILING(IF('ورود نمرات'!X15=97,'ورود نمرات'!W15,IF('ورود نمرات'!X15=98,'ورود نمرات'!W15/3,(('ورود نمرات'!X15*2)+'ورود نمرات'!W15)/3)),0.25)</f>
        <v>6</v>
      </c>
      <c r="X15" s="76"/>
      <c r="Y15" s="75">
        <f>CEILING(IF('ورود نمرات'!Z15=97,'ورود نمرات'!Y15,IF('ورود نمرات'!Z15=98,'ورود نمرات'!Y15/3,(('ورود نمرات'!Z15*2)+'ورود نمرات'!Y15)/3)),0.25)</f>
        <v>18.75</v>
      </c>
      <c r="Z15" s="76"/>
      <c r="AA15" s="75">
        <f>CEILING(IF('ورود نمرات'!AB15=97,'ورود نمرات'!AA15,IF('ورود نمرات'!AB15=98,'ورود نمرات'!AA15/3,(('ورود نمرات'!AB15*2)+'ورود نمرات'!AA15)/3)),0.25)</f>
        <v>10</v>
      </c>
      <c r="AB15" s="76"/>
      <c r="AC15" s="75">
        <f>CEILING(IF('ورود نمرات'!AD15=97,'ورود نمرات'!AC15,IF('ورود نمرات'!AD15=98,'ورود نمرات'!AC15/3,(('ورود نمرات'!AD15*2)+'ورود نمرات'!AC15)/3)),0.25)</f>
        <v>20</v>
      </c>
      <c r="AD15" s="76"/>
      <c r="AE15" s="75">
        <f>CEILING(IF('ورود نمرات'!AF15=97,'ورود نمرات'!AE15,IF('ورود نمرات'!AF15=98,'ورود نمرات'!AE15/3,(('ورود نمرات'!AF15*2)+'ورود نمرات'!AE15)/3)),0.25)</f>
        <v>18.75</v>
      </c>
      <c r="AF15" s="76"/>
      <c r="AG15" s="75">
        <f>CEILING(IF('ورود نمرات'!AH15=97,'ورود نمرات'!AG15,IF('ورود نمرات'!AH15=98,'ورود نمرات'!AG15/3,(('ورود نمرات'!AH15*2)+'ورود نمرات'!AG15)/3)),0.25)</f>
        <v>20</v>
      </c>
      <c r="AH15" s="76"/>
      <c r="AI15" s="75">
        <f>CEILING(IF('ورود نمرات'!AJ15=97,'ورود نمرات'!AI15,IF('ورود نمرات'!AJ15=98,'ورود نمرات'!AI15/3,(('ورود نمرات'!AJ15*2)+'ورود نمرات'!AI15)/3)),0.25)</f>
        <v>20</v>
      </c>
      <c r="AJ15" s="76"/>
      <c r="AK15" s="75">
        <f>CEILING('ورود نمرات'!AL15,0.25)</f>
        <v>20</v>
      </c>
      <c r="AL15" s="76"/>
      <c r="AM15" s="75">
        <f>CEILING('ورود نمرات'!AN15,0.25)</f>
        <v>16</v>
      </c>
      <c r="AN15" s="76"/>
      <c r="AO15" s="38">
        <f>'3'!AP15</f>
        <v>13.931818181818182</v>
      </c>
      <c r="AP15" s="42">
        <f t="shared" si="0"/>
        <v>31</v>
      </c>
    </row>
    <row r="16" spans="1:42" ht="15.75">
      <c r="A16" s="15" t="str">
        <f>'ورود نمرات'!A16</f>
        <v xml:space="preserve">محمدنیما </v>
      </c>
      <c r="B16" s="16" t="str">
        <f>'ورود نمرات'!B16</f>
        <v>رحیمی فراهانی</v>
      </c>
      <c r="C16" s="75">
        <f>CEILING(IF('ورود نمرات'!D16=97,'ورود نمرات'!C16,IF('ورود نمرات'!D16=98,'ورود نمرات'!C16/3,(('ورود نمرات'!D16*2)+'ورود نمرات'!C16)/3)),0.25)</f>
        <v>20</v>
      </c>
      <c r="D16" s="76"/>
      <c r="E16" s="75">
        <f>CEILING(IF('ورود نمرات'!F16=97,'ورود نمرات'!E16,IF('ورود نمرات'!F16=98,'ورود نمرات'!E16/3,(('ورود نمرات'!F16*2)+'ورود نمرات'!E16)/3)),0.25)</f>
        <v>19.75</v>
      </c>
      <c r="F16" s="76"/>
      <c r="G16" s="75">
        <f>CEILING(IF('ورود نمرات'!H16=97,'ورود نمرات'!G16,IF('ورود نمرات'!H16=98,'ورود نمرات'!G16/3,(('ورود نمرات'!H16*2)+'ورود نمرات'!G16)/3)),0.25)</f>
        <v>20</v>
      </c>
      <c r="H16" s="76"/>
      <c r="I16" s="75">
        <f>CEILING(IF('ورود نمرات'!J16=97,'ورود نمرات'!I16,IF('ورود نمرات'!J16=98,'ورود نمرات'!I16/3,(('ورود نمرات'!J16*2)+'ورود نمرات'!I16)/3)),0.25)</f>
        <v>20</v>
      </c>
      <c r="J16" s="76"/>
      <c r="K16" s="75">
        <f>CEILING(IF('ورود نمرات'!L16=97,'ورود نمرات'!K16,IF('ورود نمرات'!L16=98,'ورود نمرات'!K16/3,(('ورود نمرات'!L16*2)+'ورود نمرات'!K16)/3)),0.25)</f>
        <v>20</v>
      </c>
      <c r="L16" s="76"/>
      <c r="M16" s="75">
        <f>CEILING(IF('ورود نمرات'!N16=97,'ورود نمرات'!M16,IF('ورود نمرات'!N16=98,'ورود نمرات'!M16/3,(('ورود نمرات'!N16*2)+'ورود نمرات'!M16)/3)),0.25)</f>
        <v>20</v>
      </c>
      <c r="N16" s="76"/>
      <c r="O16" s="75">
        <f>CEILING(IF('ورود نمرات'!P16=97,'ورود نمرات'!O16,IF('ورود نمرات'!P16=98,'ورود نمرات'!O16/3,(('ورود نمرات'!P16*2)+'ورود نمرات'!O16)/3)),0.25)</f>
        <v>20</v>
      </c>
      <c r="P16" s="76"/>
      <c r="Q16" s="75">
        <f>CEILING(IF('ورود نمرات'!R16=97,'ورود نمرات'!Q16,IF('ورود نمرات'!R16=98,'ورود نمرات'!Q16/3,(('ورود نمرات'!R16*2)+'ورود نمرات'!Q16)/3)),0.25)</f>
        <v>16.75</v>
      </c>
      <c r="R16" s="76"/>
      <c r="S16" s="75">
        <f>CEILING(IF('ورود نمرات'!T16=97,'ورود نمرات'!S16,IF('ورود نمرات'!T16=98,'ورود نمرات'!S16/3,(('ورود نمرات'!T16*2)+'ورود نمرات'!S16)/3)),0.25)</f>
        <v>12</v>
      </c>
      <c r="T16" s="76"/>
      <c r="U16" s="75">
        <f>CEILING(IF('ورود نمرات'!V16=97,'ورود نمرات'!U16,IF('ورود نمرات'!V16=98,'ورود نمرات'!U16/3,(('ورود نمرات'!V16*2)+'ورود نمرات'!U16)/3)),0.25)</f>
        <v>20</v>
      </c>
      <c r="V16" s="76"/>
      <c r="W16" s="75">
        <f>CEILING(IF('ورود نمرات'!X16=97,'ورود نمرات'!W16,IF('ورود نمرات'!X16=98,'ورود نمرات'!W16/3,(('ورود نمرات'!X16*2)+'ورود نمرات'!W16)/3)),0.25)</f>
        <v>15.5</v>
      </c>
      <c r="X16" s="76"/>
      <c r="Y16" s="75">
        <f>CEILING(IF('ورود نمرات'!Z16=97,'ورود نمرات'!Y16,IF('ورود نمرات'!Z16=98,'ورود نمرات'!Y16/3,(('ورود نمرات'!Z16*2)+'ورود نمرات'!Y16)/3)),0.25)</f>
        <v>20</v>
      </c>
      <c r="Z16" s="76"/>
      <c r="AA16" s="75">
        <f>CEILING(IF('ورود نمرات'!AB16=97,'ورود نمرات'!AA16,IF('ورود نمرات'!AB16=98,'ورود نمرات'!AA16/3,(('ورود نمرات'!AB16*2)+'ورود نمرات'!AA16)/3)),0.25)</f>
        <v>20</v>
      </c>
      <c r="AB16" s="76"/>
      <c r="AC16" s="75">
        <f>CEILING(IF('ورود نمرات'!AD16=97,'ورود نمرات'!AC16,IF('ورود نمرات'!AD16=98,'ورود نمرات'!AC16/3,(('ورود نمرات'!AD16*2)+'ورود نمرات'!AC16)/3)),0.25)</f>
        <v>20</v>
      </c>
      <c r="AD16" s="76"/>
      <c r="AE16" s="75">
        <f>CEILING(IF('ورود نمرات'!AF16=97,'ورود نمرات'!AE16,IF('ورود نمرات'!AF16=98,'ورود نمرات'!AE16/3,(('ورود نمرات'!AF16*2)+'ورود نمرات'!AE16)/3)),0.25)</f>
        <v>15.75</v>
      </c>
      <c r="AF16" s="76"/>
      <c r="AG16" s="75">
        <f>CEILING(IF('ورود نمرات'!AH16=97,'ورود نمرات'!AG16,IF('ورود نمرات'!AH16=98,'ورود نمرات'!AG16/3,(('ورود نمرات'!AH16*2)+'ورود نمرات'!AG16)/3)),0.25)</f>
        <v>10</v>
      </c>
      <c r="AH16" s="76"/>
      <c r="AI16" s="75">
        <f>CEILING(IF('ورود نمرات'!AJ16=97,'ورود نمرات'!AI16,IF('ورود نمرات'!AJ16=98,'ورود نمرات'!AI16/3,(('ورود نمرات'!AJ16*2)+'ورود نمرات'!AI16)/3)),0.25)</f>
        <v>20</v>
      </c>
      <c r="AJ16" s="76"/>
      <c r="AK16" s="75">
        <f>CEILING('ورود نمرات'!AL16,0.25)</f>
        <v>16</v>
      </c>
      <c r="AL16" s="76"/>
      <c r="AM16" s="75">
        <f>CEILING('ورود نمرات'!AN16,0.25)</f>
        <v>20</v>
      </c>
      <c r="AN16" s="76"/>
      <c r="AO16" s="38">
        <f>'3'!AP16</f>
        <v>17.984848484848484</v>
      </c>
      <c r="AP16" s="42">
        <f t="shared" si="0"/>
        <v>7</v>
      </c>
    </row>
    <row r="17" spans="1:42" ht="15.75">
      <c r="A17" s="15" t="str">
        <f>'ورود نمرات'!A17</f>
        <v xml:space="preserve">دانیال </v>
      </c>
      <c r="B17" s="16" t="str">
        <f>'ورود نمرات'!B17</f>
        <v>رسولی پرتو</v>
      </c>
      <c r="C17" s="75">
        <f>CEILING(IF('ورود نمرات'!D17=97,'ورود نمرات'!C17,IF('ورود نمرات'!D17=98,'ورود نمرات'!C17/3,(('ورود نمرات'!D17*2)+'ورود نمرات'!C17)/3)),0.25)</f>
        <v>11.75</v>
      </c>
      <c r="D17" s="76"/>
      <c r="E17" s="75">
        <f>CEILING(IF('ورود نمرات'!F17=97,'ورود نمرات'!E17,IF('ورود نمرات'!F17=98,'ورود نمرات'!E17/3,(('ورود نمرات'!F17*2)+'ورود نمرات'!E17)/3)),0.25)</f>
        <v>14</v>
      </c>
      <c r="F17" s="76"/>
      <c r="G17" s="75">
        <f>CEILING(IF('ورود نمرات'!H17=97,'ورود نمرات'!G17,IF('ورود نمرات'!H17=98,'ورود نمرات'!G17/3,(('ورود نمرات'!H17*2)+'ورود نمرات'!G17)/3)),0.25)</f>
        <v>5</v>
      </c>
      <c r="H17" s="76"/>
      <c r="I17" s="75">
        <f>CEILING(IF('ورود نمرات'!J17=97,'ورود نمرات'!I17,IF('ورود نمرات'!J17=98,'ورود نمرات'!I17/3,(('ورود نمرات'!J17*2)+'ورود نمرات'!I17)/3)),0.25)</f>
        <v>10</v>
      </c>
      <c r="J17" s="76"/>
      <c r="K17" s="75">
        <f>CEILING(IF('ورود نمرات'!L17=97,'ورود نمرات'!K17,IF('ورود نمرات'!L17=98,'ورود نمرات'!K17/3,(('ورود نمرات'!L17*2)+'ورود نمرات'!K17)/3)),0.25)</f>
        <v>4</v>
      </c>
      <c r="L17" s="76"/>
      <c r="M17" s="75">
        <f>CEILING(IF('ورود نمرات'!N17=97,'ورود نمرات'!M17,IF('ورود نمرات'!N17=98,'ورود نمرات'!M17/3,(('ورود نمرات'!N17*2)+'ورود نمرات'!M17)/3)),0.25)</f>
        <v>4.75</v>
      </c>
      <c r="N17" s="76"/>
      <c r="O17" s="75">
        <f>CEILING(IF('ورود نمرات'!P17=97,'ورود نمرات'!O17,IF('ورود نمرات'!P17=98,'ورود نمرات'!O17/3,(('ورود نمرات'!P17*2)+'ورود نمرات'!O17)/3)),0.25)</f>
        <v>8</v>
      </c>
      <c r="P17" s="76"/>
      <c r="Q17" s="75">
        <f>CEILING(IF('ورود نمرات'!R17=97,'ورود نمرات'!Q17,IF('ورود نمرات'!R17=98,'ورود نمرات'!Q17/3,(('ورود نمرات'!R17*2)+'ورود نمرات'!Q17)/3)),0.25)</f>
        <v>1</v>
      </c>
      <c r="R17" s="76"/>
      <c r="S17" s="75">
        <f>CEILING(IF('ورود نمرات'!T17=97,'ورود نمرات'!S17,IF('ورود نمرات'!T17=98,'ورود نمرات'!S17/3,(('ورود نمرات'!T17*2)+'ورود نمرات'!S17)/3)),0.25)</f>
        <v>11.75</v>
      </c>
      <c r="T17" s="76"/>
      <c r="U17" s="75">
        <f>CEILING(IF('ورود نمرات'!V17=97,'ورود نمرات'!U17,IF('ورود نمرات'!V17=98,'ورود نمرات'!U17/3,(('ورود نمرات'!V17*2)+'ورود نمرات'!U17)/3)),0.25)</f>
        <v>20</v>
      </c>
      <c r="V17" s="76"/>
      <c r="W17" s="75">
        <f>CEILING(IF('ورود نمرات'!X17=97,'ورود نمرات'!W17,IF('ورود نمرات'!X17=98,'ورود نمرات'!W17/3,(('ورود نمرات'!X17*2)+'ورود نمرات'!W17)/3)),0.25)</f>
        <v>16</v>
      </c>
      <c r="X17" s="76"/>
      <c r="Y17" s="75">
        <f>CEILING(IF('ورود نمرات'!Z17=97,'ورود نمرات'!Y17,IF('ورود نمرات'!Z17=98,'ورود نمرات'!Y17/3,(('ورود نمرات'!Z17*2)+'ورود نمرات'!Y17)/3)),0.25)</f>
        <v>5</v>
      </c>
      <c r="Z17" s="76"/>
      <c r="AA17" s="75">
        <f>CEILING(IF('ورود نمرات'!AB17=97,'ورود نمرات'!AA17,IF('ورود نمرات'!AB17=98,'ورود نمرات'!AA17/3,(('ورود نمرات'!AB17*2)+'ورود نمرات'!AA17)/3)),0.25)</f>
        <v>12.5</v>
      </c>
      <c r="AB17" s="76"/>
      <c r="AC17" s="75">
        <f>CEILING(IF('ورود نمرات'!AD17=97,'ورود نمرات'!AC17,IF('ورود نمرات'!AD17=98,'ورود نمرات'!AC17/3,(('ورود نمرات'!AD17*2)+'ورود نمرات'!AC17)/3)),0.25)</f>
        <v>20</v>
      </c>
      <c r="AD17" s="76"/>
      <c r="AE17" s="75">
        <f>CEILING(IF('ورود نمرات'!AF17=97,'ورود نمرات'!AE17,IF('ورود نمرات'!AF17=98,'ورود نمرات'!AE17/3,(('ورود نمرات'!AF17*2)+'ورود نمرات'!AE17)/3)),0.25)</f>
        <v>20</v>
      </c>
      <c r="AF17" s="76"/>
      <c r="AG17" s="75">
        <f>CEILING(IF('ورود نمرات'!AH17=97,'ورود نمرات'!AG17,IF('ورود نمرات'!AH17=98,'ورود نمرات'!AG17/3,(('ورود نمرات'!AH17*2)+'ورود نمرات'!AG17)/3)),0.25)</f>
        <v>20</v>
      </c>
      <c r="AH17" s="76"/>
      <c r="AI17" s="75">
        <f>CEILING(IF('ورود نمرات'!AJ17=97,'ورود نمرات'!AI17,IF('ورود نمرات'!AJ17=98,'ورود نمرات'!AI17/3,(('ورود نمرات'!AJ17*2)+'ورود نمرات'!AI17)/3)),0.25)</f>
        <v>20</v>
      </c>
      <c r="AJ17" s="76"/>
      <c r="AK17" s="75">
        <f>CEILING('ورود نمرات'!AL17,0.25)</f>
        <v>18</v>
      </c>
      <c r="AL17" s="76"/>
      <c r="AM17" s="75">
        <f>CEILING('ورود نمرات'!AN17,0.25)</f>
        <v>20</v>
      </c>
      <c r="AN17" s="76"/>
      <c r="AO17" s="38">
        <f>'3'!AP17</f>
        <v>12.128787878787877</v>
      </c>
      <c r="AP17" s="42">
        <f t="shared" si="0"/>
        <v>40</v>
      </c>
    </row>
    <row r="18" spans="1:42" ht="15.75">
      <c r="A18" s="15" t="str">
        <f>'ورود نمرات'!A18</f>
        <v xml:space="preserve">محمدمهدی  </v>
      </c>
      <c r="B18" s="16" t="str">
        <f>'ورود نمرات'!B18</f>
        <v>رضائی</v>
      </c>
      <c r="C18" s="75">
        <f>CEILING(IF('ورود نمرات'!D18=97,'ورود نمرات'!C18,IF('ورود نمرات'!D18=98,'ورود نمرات'!C18/3,(('ورود نمرات'!D18*2)+'ورود نمرات'!C18)/3)),0.25)</f>
        <v>17.75</v>
      </c>
      <c r="D18" s="76"/>
      <c r="E18" s="75">
        <f>CEILING(IF('ورود نمرات'!F18=97,'ورود نمرات'!E18,IF('ورود نمرات'!F18=98,'ورود نمرات'!E18/3,(('ورود نمرات'!F18*2)+'ورود نمرات'!E18)/3)),0.25)</f>
        <v>11</v>
      </c>
      <c r="F18" s="76"/>
      <c r="G18" s="75">
        <f>CEILING(IF('ورود نمرات'!H18=97,'ورود نمرات'!G18,IF('ورود نمرات'!H18=98,'ورود نمرات'!G18/3,(('ورود نمرات'!H18*2)+'ورود نمرات'!G18)/3)),0.25)</f>
        <v>14.75</v>
      </c>
      <c r="H18" s="76"/>
      <c r="I18" s="75">
        <f>CEILING(IF('ورود نمرات'!J18=97,'ورود نمرات'!I18,IF('ورود نمرات'!J18=98,'ورود نمرات'!I18/3,(('ورود نمرات'!J18*2)+'ورود نمرات'!I18)/3)),0.25)</f>
        <v>16.75</v>
      </c>
      <c r="J18" s="76"/>
      <c r="K18" s="75">
        <f>CEILING(IF('ورود نمرات'!L18=97,'ورود نمرات'!K18,IF('ورود نمرات'!L18=98,'ورود نمرات'!K18/3,(('ورود نمرات'!L18*2)+'ورود نمرات'!K18)/3)),0.25)</f>
        <v>15</v>
      </c>
      <c r="L18" s="76"/>
      <c r="M18" s="75">
        <f>CEILING(IF('ورود نمرات'!N18=97,'ورود نمرات'!M18,IF('ورود نمرات'!N18=98,'ورود نمرات'!M18/3,(('ورود نمرات'!N18*2)+'ورود نمرات'!M18)/3)),0.25)</f>
        <v>8</v>
      </c>
      <c r="N18" s="76"/>
      <c r="O18" s="75">
        <f>CEILING(IF('ورود نمرات'!P18=97,'ورود نمرات'!O18,IF('ورود نمرات'!P18=98,'ورود نمرات'!O18/3,(('ورود نمرات'!P18*2)+'ورود نمرات'!O18)/3)),0.25)</f>
        <v>5.75</v>
      </c>
      <c r="P18" s="76"/>
      <c r="Q18" s="75">
        <f>CEILING(IF('ورود نمرات'!R18=97,'ورود نمرات'!Q18,IF('ورود نمرات'!R18=98,'ورود نمرات'!Q18/3,(('ورود نمرات'!R18*2)+'ورود نمرات'!Q18)/3)),0.25)</f>
        <v>3.5</v>
      </c>
      <c r="R18" s="76"/>
      <c r="S18" s="75">
        <f>CEILING(IF('ورود نمرات'!T18=97,'ورود نمرات'!S18,IF('ورود نمرات'!T18=98,'ورود نمرات'!S18/3,(('ورود نمرات'!T18*2)+'ورود نمرات'!S18)/3)),0.25)</f>
        <v>7.5</v>
      </c>
      <c r="T18" s="76"/>
      <c r="U18" s="75">
        <f>CEILING(IF('ورود نمرات'!V18=97,'ورود نمرات'!U18,IF('ورود نمرات'!V18=98,'ورود نمرات'!U18/3,(('ورود نمرات'!V18*2)+'ورود نمرات'!U18)/3)),0.25)</f>
        <v>20</v>
      </c>
      <c r="V18" s="76"/>
      <c r="W18" s="75">
        <f>CEILING(IF('ورود نمرات'!X18=97,'ورود نمرات'!W18,IF('ورود نمرات'!X18=98,'ورود نمرات'!W18/3,(('ورود نمرات'!X18*2)+'ورود نمرات'!W18)/3)),0.25)</f>
        <v>6</v>
      </c>
      <c r="X18" s="76"/>
      <c r="Y18" s="75">
        <f>CEILING(IF('ورود نمرات'!Z18=97,'ورود نمرات'!Y18,IF('ورود نمرات'!Z18=98,'ورود نمرات'!Y18/3,(('ورود نمرات'!Z18*2)+'ورود نمرات'!Y18)/3)),0.25)</f>
        <v>17.5</v>
      </c>
      <c r="Z18" s="76"/>
      <c r="AA18" s="75">
        <f>CEILING(IF('ورود نمرات'!AB18=97,'ورود نمرات'!AA18,IF('ورود نمرات'!AB18=98,'ورود نمرات'!AA18/3,(('ورود نمرات'!AB18*2)+'ورود نمرات'!AA18)/3)),0.25)</f>
        <v>20</v>
      </c>
      <c r="AB18" s="76"/>
      <c r="AC18" s="75">
        <f>CEILING(IF('ورود نمرات'!AD18=97,'ورود نمرات'!AC18,IF('ورود نمرات'!AD18=98,'ورود نمرات'!AC18/3,(('ورود نمرات'!AD18*2)+'ورود نمرات'!AC18)/3)),0.25)</f>
        <v>20</v>
      </c>
      <c r="AD18" s="76"/>
      <c r="AE18" s="75">
        <f>CEILING(IF('ورود نمرات'!AF18=97,'ورود نمرات'!AE18,IF('ورود نمرات'!AF18=98,'ورود نمرات'!AE18/3,(('ورود نمرات'!AF18*2)+'ورود نمرات'!AE18)/3)),0.25)</f>
        <v>20</v>
      </c>
      <c r="AF18" s="76"/>
      <c r="AG18" s="75">
        <f>CEILING(IF('ورود نمرات'!AH18=97,'ورود نمرات'!AG18,IF('ورود نمرات'!AH18=98,'ورود نمرات'!AG18/3,(('ورود نمرات'!AH18*2)+'ورود نمرات'!AG18)/3)),0.25)</f>
        <v>10</v>
      </c>
      <c r="AH18" s="76"/>
      <c r="AI18" s="75">
        <f>CEILING(IF('ورود نمرات'!AJ18=97,'ورود نمرات'!AI18,IF('ورود نمرات'!AJ18=98,'ورود نمرات'!AI18/3,(('ورود نمرات'!AJ18*2)+'ورود نمرات'!AI18)/3)),0.25)</f>
        <v>20</v>
      </c>
      <c r="AJ18" s="76"/>
      <c r="AK18" s="75">
        <f>CEILING('ورود نمرات'!AL18,0.25)</f>
        <v>20</v>
      </c>
      <c r="AL18" s="76"/>
      <c r="AM18" s="75">
        <f>CEILING('ورود نمرات'!AN18,0.25)</f>
        <v>20</v>
      </c>
      <c r="AN18" s="76"/>
      <c r="AO18" s="38">
        <f>'3'!AP18</f>
        <v>14.15151515151515</v>
      </c>
      <c r="AP18" s="42">
        <f t="shared" si="0"/>
        <v>28</v>
      </c>
    </row>
    <row r="19" spans="1:42" ht="15.75">
      <c r="A19" s="15" t="str">
        <f>'ورود نمرات'!A19</f>
        <v xml:space="preserve">امیرحسین </v>
      </c>
      <c r="B19" s="16" t="str">
        <f>'ورود نمرات'!B19</f>
        <v>شمعی</v>
      </c>
      <c r="C19" s="75">
        <f>CEILING(IF('ورود نمرات'!D19=97,'ورود نمرات'!C19,IF('ورود نمرات'!D19=98,'ورود نمرات'!C19/3,(('ورود نمرات'!D19*2)+'ورود نمرات'!C19)/3)),0.25)</f>
        <v>19.5</v>
      </c>
      <c r="D19" s="76"/>
      <c r="E19" s="75">
        <f>CEILING(IF('ورود نمرات'!F19=97,'ورود نمرات'!E19,IF('ورود نمرات'!F19=98,'ورود نمرات'!E19/3,(('ورود نمرات'!F19*2)+'ورود نمرات'!E19)/3)),0.25)</f>
        <v>16.75</v>
      </c>
      <c r="F19" s="76"/>
      <c r="G19" s="75">
        <f>CEILING(IF('ورود نمرات'!H19=97,'ورود نمرات'!G19,IF('ورود نمرات'!H19=98,'ورود نمرات'!G19/3,(('ورود نمرات'!H19*2)+'ورود نمرات'!G19)/3)),0.25)</f>
        <v>16.75</v>
      </c>
      <c r="H19" s="76"/>
      <c r="I19" s="75">
        <f>CEILING(IF('ورود نمرات'!J19=97,'ورود نمرات'!I19,IF('ورود نمرات'!J19=98,'ورود نمرات'!I19/3,(('ورود نمرات'!J19*2)+'ورود نمرات'!I19)/3)),0.25)</f>
        <v>19.5</v>
      </c>
      <c r="J19" s="76"/>
      <c r="K19" s="75">
        <f>CEILING(IF('ورود نمرات'!L19=97,'ورود نمرات'!K19,IF('ورود نمرات'!L19=98,'ورود نمرات'!K19/3,(('ورود نمرات'!L19*2)+'ورود نمرات'!K19)/3)),0.25)</f>
        <v>19</v>
      </c>
      <c r="L19" s="76"/>
      <c r="M19" s="75">
        <f>CEILING(IF('ورود نمرات'!N19=97,'ورود نمرات'!M19,IF('ورود نمرات'!N19=98,'ورود نمرات'!M19/3,(('ورود نمرات'!N19*2)+'ورود نمرات'!M19)/3)),0.25)</f>
        <v>19.5</v>
      </c>
      <c r="N19" s="76"/>
      <c r="O19" s="75">
        <f>CEILING(IF('ورود نمرات'!P19=97,'ورود نمرات'!O19,IF('ورود نمرات'!P19=98,'ورود نمرات'!O19/3,(('ورود نمرات'!P19*2)+'ورود نمرات'!O19)/3)),0.25)</f>
        <v>12.75</v>
      </c>
      <c r="P19" s="76"/>
      <c r="Q19" s="75">
        <f>CEILING(IF('ورود نمرات'!R19=97,'ورود نمرات'!Q19,IF('ورود نمرات'!R19=98,'ورود نمرات'!Q19/3,(('ورود نمرات'!R19*2)+'ورود نمرات'!Q19)/3)),0.25)</f>
        <v>12.75</v>
      </c>
      <c r="R19" s="76"/>
      <c r="S19" s="75">
        <f>CEILING(IF('ورود نمرات'!T19=97,'ورود نمرات'!S19,IF('ورود نمرات'!T19=98,'ورود نمرات'!S19/3,(('ورود نمرات'!T19*2)+'ورود نمرات'!S19)/3)),0.25)</f>
        <v>11.5</v>
      </c>
      <c r="T19" s="76"/>
      <c r="U19" s="75">
        <f>CEILING(IF('ورود نمرات'!V19=97,'ورود نمرات'!U19,IF('ورود نمرات'!V19=98,'ورود نمرات'!U19/3,(('ورود نمرات'!V19*2)+'ورود نمرات'!U19)/3)),0.25)</f>
        <v>20</v>
      </c>
      <c r="V19" s="76"/>
      <c r="W19" s="75">
        <f>CEILING(IF('ورود نمرات'!X19=97,'ورود نمرات'!W19,IF('ورود نمرات'!X19=98,'ورود نمرات'!W19/3,(('ورود نمرات'!X19*2)+'ورود نمرات'!W19)/3)),0.25)</f>
        <v>12</v>
      </c>
      <c r="X19" s="76"/>
      <c r="Y19" s="75">
        <f>CEILING(IF('ورود نمرات'!Z19=97,'ورود نمرات'!Y19,IF('ورود نمرات'!Z19=98,'ورود نمرات'!Y19/3,(('ورود نمرات'!Z19*2)+'ورود نمرات'!Y19)/3)),0.25)</f>
        <v>20</v>
      </c>
      <c r="Z19" s="76"/>
      <c r="AA19" s="75">
        <f>CEILING(IF('ورود نمرات'!AB19=97,'ورود نمرات'!AA19,IF('ورود نمرات'!AB19=98,'ورود نمرات'!AA19/3,(('ورود نمرات'!AB19*2)+'ورود نمرات'!AA19)/3)),0.25)</f>
        <v>18</v>
      </c>
      <c r="AB19" s="76"/>
      <c r="AC19" s="75">
        <f>CEILING(IF('ورود نمرات'!AD19=97,'ورود نمرات'!AC19,IF('ورود نمرات'!AD19=98,'ورود نمرات'!AC19/3,(('ورود نمرات'!AD19*2)+'ورود نمرات'!AC19)/3)),0.25)</f>
        <v>20</v>
      </c>
      <c r="AD19" s="76"/>
      <c r="AE19" s="75">
        <f>CEILING(IF('ورود نمرات'!AF19=97,'ورود نمرات'!AE19,IF('ورود نمرات'!AF19=98,'ورود نمرات'!AE19/3,(('ورود نمرات'!AF19*2)+'ورود نمرات'!AE19)/3)),0.25)</f>
        <v>20</v>
      </c>
      <c r="AF19" s="76"/>
      <c r="AG19" s="75">
        <f>CEILING(IF('ورود نمرات'!AH19=97,'ورود نمرات'!AG19,IF('ورود نمرات'!AH19=98,'ورود نمرات'!AG19/3,(('ورود نمرات'!AH19*2)+'ورود نمرات'!AG19)/3)),0.25)</f>
        <v>20</v>
      </c>
      <c r="AH19" s="76"/>
      <c r="AI19" s="75">
        <f>CEILING(IF('ورود نمرات'!AJ19=97,'ورود نمرات'!AI19,IF('ورود نمرات'!AJ19=98,'ورود نمرات'!AI19/3,(('ورود نمرات'!AJ19*2)+'ورود نمرات'!AI19)/3)),0.25)</f>
        <v>18.75</v>
      </c>
      <c r="AJ19" s="76"/>
      <c r="AK19" s="75">
        <f>CEILING('ورود نمرات'!AL19,0.25)</f>
        <v>20</v>
      </c>
      <c r="AL19" s="76"/>
      <c r="AM19" s="75">
        <f>CEILING('ورود نمرات'!AN19,0.25)</f>
        <v>20</v>
      </c>
      <c r="AN19" s="76"/>
      <c r="AO19" s="38">
        <f>'3'!AP19</f>
        <v>17.719696969696972</v>
      </c>
      <c r="AP19" s="42">
        <f t="shared" si="0"/>
        <v>8</v>
      </c>
    </row>
    <row r="20" spans="1:42" ht="15.75">
      <c r="A20" s="15" t="str">
        <f>'ورود نمرات'!A20</f>
        <v xml:space="preserve">علیرضا </v>
      </c>
      <c r="B20" s="16" t="str">
        <f>'ورود نمرات'!B20</f>
        <v>صالحی</v>
      </c>
      <c r="C20" s="75">
        <f>CEILING(IF('ورود نمرات'!D20=97,'ورود نمرات'!C20,IF('ورود نمرات'!D20=98,'ورود نمرات'!C20/3,(('ورود نمرات'!D20*2)+'ورود نمرات'!C20)/3)),0.25)</f>
        <v>12</v>
      </c>
      <c r="D20" s="76"/>
      <c r="E20" s="75">
        <f>CEILING(IF('ورود نمرات'!F20=97,'ورود نمرات'!E20,IF('ورود نمرات'!F20=98,'ورود نمرات'!E20/3,(('ورود نمرات'!F20*2)+'ورود نمرات'!E20)/3)),0.25)</f>
        <v>10.5</v>
      </c>
      <c r="F20" s="76"/>
      <c r="G20" s="75">
        <f>CEILING(IF('ورود نمرات'!H20=97,'ورود نمرات'!G20,IF('ورود نمرات'!H20=98,'ورود نمرات'!G20/3,(('ورود نمرات'!H20*2)+'ورود نمرات'!G20)/3)),0.25)</f>
        <v>10</v>
      </c>
      <c r="H20" s="76"/>
      <c r="I20" s="75">
        <f>CEILING(IF('ورود نمرات'!J20=97,'ورود نمرات'!I20,IF('ورود نمرات'!J20=98,'ورود نمرات'!I20/3,(('ورود نمرات'!J20*2)+'ورود نمرات'!I20)/3)),0.25)</f>
        <v>12</v>
      </c>
      <c r="J20" s="76"/>
      <c r="K20" s="75">
        <f>CEILING(IF('ورود نمرات'!L20=97,'ورود نمرات'!K20,IF('ورود نمرات'!L20=98,'ورود نمرات'!K20/3,(('ورود نمرات'!L20*2)+'ورود نمرات'!K20)/3)),0.25)</f>
        <v>11</v>
      </c>
      <c r="L20" s="76"/>
      <c r="M20" s="75">
        <f>CEILING(IF('ورود نمرات'!N20=97,'ورود نمرات'!M20,IF('ورود نمرات'!N20=98,'ورود نمرات'!M20/3,(('ورود نمرات'!N20*2)+'ورود نمرات'!M20)/3)),0.25)</f>
        <v>8</v>
      </c>
      <c r="N20" s="76"/>
      <c r="O20" s="75">
        <f>CEILING(IF('ورود نمرات'!P20=97,'ورود نمرات'!O20,IF('ورود نمرات'!P20=98,'ورود نمرات'!O20/3,(('ورود نمرات'!P20*2)+'ورود نمرات'!O20)/3)),0.25)</f>
        <v>6.5</v>
      </c>
      <c r="P20" s="76"/>
      <c r="Q20" s="75">
        <f>CEILING(IF('ورود نمرات'!R20=97,'ورود نمرات'!Q20,IF('ورود نمرات'!R20=98,'ورود نمرات'!Q20/3,(('ورود نمرات'!R20*2)+'ورود نمرات'!Q20)/3)),0.25)</f>
        <v>3.75</v>
      </c>
      <c r="R20" s="76"/>
      <c r="S20" s="75">
        <f>CEILING(IF('ورود نمرات'!T20=97,'ورود نمرات'!S20,IF('ورود نمرات'!T20=98,'ورود نمرات'!S20/3,(('ورود نمرات'!T20*2)+'ورود نمرات'!S20)/3)),0.25)</f>
        <v>6.75</v>
      </c>
      <c r="T20" s="76"/>
      <c r="U20" s="75">
        <f>CEILING(IF('ورود نمرات'!V20=97,'ورود نمرات'!U20,IF('ورود نمرات'!V20=98,'ورود نمرات'!U20/3,(('ورود نمرات'!V20*2)+'ورود نمرات'!U20)/3)),0.25)</f>
        <v>20</v>
      </c>
      <c r="V20" s="76"/>
      <c r="W20" s="75">
        <f>CEILING(IF('ورود نمرات'!X20=97,'ورود نمرات'!W20,IF('ورود نمرات'!X20=98,'ورود نمرات'!W20/3,(('ورود نمرات'!X20*2)+'ورود نمرات'!W20)/3)),0.25)</f>
        <v>8</v>
      </c>
      <c r="X20" s="76"/>
      <c r="Y20" s="75">
        <f>CEILING(IF('ورود نمرات'!Z20=97,'ورود نمرات'!Y20,IF('ورود نمرات'!Z20=98,'ورود نمرات'!Y20/3,(('ورود نمرات'!Z20*2)+'ورود نمرات'!Y20)/3)),0.25)</f>
        <v>14</v>
      </c>
      <c r="Z20" s="76"/>
      <c r="AA20" s="75">
        <f>CEILING(IF('ورود نمرات'!AB20=97,'ورود نمرات'!AA20,IF('ورود نمرات'!AB20=98,'ورود نمرات'!AA20/3,(('ورود نمرات'!AB20*2)+'ورود نمرات'!AA20)/3)),0.25)</f>
        <v>10</v>
      </c>
      <c r="AB20" s="76"/>
      <c r="AC20" s="75">
        <f>CEILING(IF('ورود نمرات'!AD20=97,'ورود نمرات'!AC20,IF('ورود نمرات'!AD20=98,'ورود نمرات'!AC20/3,(('ورود نمرات'!AD20*2)+'ورود نمرات'!AC20)/3)),0.25)</f>
        <v>20</v>
      </c>
      <c r="AD20" s="76"/>
      <c r="AE20" s="75">
        <f>CEILING(IF('ورود نمرات'!AF20=97,'ورود نمرات'!AE20,IF('ورود نمرات'!AF20=98,'ورود نمرات'!AE20/3,(('ورود نمرات'!AF20*2)+'ورود نمرات'!AE20)/3)),0.25)</f>
        <v>20</v>
      </c>
      <c r="AF20" s="76"/>
      <c r="AG20" s="75">
        <f>CEILING(IF('ورود نمرات'!AH20=97,'ورود نمرات'!AG20,IF('ورود نمرات'!AH20=98,'ورود نمرات'!AG20/3,(('ورود نمرات'!AH20*2)+'ورود نمرات'!AG20)/3)),0.25)</f>
        <v>20</v>
      </c>
      <c r="AH20" s="76"/>
      <c r="AI20" s="75">
        <f>CEILING(IF('ورود نمرات'!AJ20=97,'ورود نمرات'!AI20,IF('ورود نمرات'!AJ20=98,'ورود نمرات'!AI20/3,(('ورود نمرات'!AJ20*2)+'ورود نمرات'!AI20)/3)),0.25)</f>
        <v>15.75</v>
      </c>
      <c r="AJ20" s="76"/>
      <c r="AK20" s="75">
        <f>CEILING('ورود نمرات'!AL20,0.25)</f>
        <v>13</v>
      </c>
      <c r="AL20" s="76"/>
      <c r="AM20" s="75">
        <f>CEILING('ورود نمرات'!AN20,0.25)</f>
        <v>18</v>
      </c>
      <c r="AN20" s="76"/>
      <c r="AO20" s="38">
        <f>'3'!AP20</f>
        <v>12.545454545454545</v>
      </c>
      <c r="AP20" s="42">
        <f t="shared" si="0"/>
        <v>38</v>
      </c>
    </row>
    <row r="21" spans="1:42" ht="15.75">
      <c r="A21" s="15" t="str">
        <f>'ورود نمرات'!A21</f>
        <v xml:space="preserve">نیما </v>
      </c>
      <c r="B21" s="16" t="str">
        <f>'ورود نمرات'!B21</f>
        <v>صبورا</v>
      </c>
      <c r="C21" s="75">
        <f>CEILING(IF('ورود نمرات'!D21=97,'ورود نمرات'!C21,IF('ورود نمرات'!D21=98,'ورود نمرات'!C21/3,(('ورود نمرات'!D21*2)+'ورود نمرات'!C21)/3)),0.25)</f>
        <v>18</v>
      </c>
      <c r="D21" s="76"/>
      <c r="E21" s="75">
        <f>CEILING(IF('ورود نمرات'!F21=97,'ورود نمرات'!E21,IF('ورود نمرات'!F21=98,'ورود نمرات'!E21/3,(('ورود نمرات'!F21*2)+'ورود نمرات'!E21)/3)),0.25)</f>
        <v>16.5</v>
      </c>
      <c r="F21" s="76"/>
      <c r="G21" s="75">
        <f>CEILING(IF('ورود نمرات'!H21=97,'ورود نمرات'!G21,IF('ورود نمرات'!H21=98,'ورود نمرات'!G21/3,(('ورود نمرات'!H21*2)+'ورود نمرات'!G21)/3)),0.25)</f>
        <v>17.75</v>
      </c>
      <c r="H21" s="76"/>
      <c r="I21" s="75">
        <f>CEILING(IF('ورود نمرات'!J21=97,'ورود نمرات'!I21,IF('ورود نمرات'!J21=98,'ورود نمرات'!I21/3,(('ورود نمرات'!J21*2)+'ورود نمرات'!I21)/3)),0.25)</f>
        <v>19.5</v>
      </c>
      <c r="J21" s="76"/>
      <c r="K21" s="75">
        <f>CEILING(IF('ورود نمرات'!L21=97,'ورود نمرات'!K21,IF('ورود نمرات'!L21=98,'ورود نمرات'!K21/3,(('ورود نمرات'!L21*2)+'ورود نمرات'!K21)/3)),0.25)</f>
        <v>18</v>
      </c>
      <c r="L21" s="76"/>
      <c r="M21" s="75">
        <f>CEILING(IF('ورود نمرات'!N21=97,'ورود نمرات'!M21,IF('ورود نمرات'!N21=98,'ورود نمرات'!M21/3,(('ورود نمرات'!N21*2)+'ورود نمرات'!M21)/3)),0.25)</f>
        <v>16</v>
      </c>
      <c r="N21" s="76"/>
      <c r="O21" s="75">
        <f>CEILING(IF('ورود نمرات'!P21=97,'ورود نمرات'!O21,IF('ورود نمرات'!P21=98,'ورود نمرات'!O21/3,(('ورود نمرات'!P21*2)+'ورود نمرات'!O21)/3)),0.25)</f>
        <v>12</v>
      </c>
      <c r="P21" s="76"/>
      <c r="Q21" s="75">
        <f>CEILING(IF('ورود نمرات'!R21=97,'ورود نمرات'!Q21,IF('ورود نمرات'!R21=98,'ورود نمرات'!Q21/3,(('ورود نمرات'!R21*2)+'ورود نمرات'!Q21)/3)),0.25)</f>
        <v>8.5</v>
      </c>
      <c r="R21" s="76"/>
      <c r="S21" s="75">
        <f>CEILING(IF('ورود نمرات'!T21=97,'ورود نمرات'!S21,IF('ورود نمرات'!T21=98,'ورود نمرات'!S21/3,(('ورود نمرات'!T21*2)+'ورود نمرات'!S21)/3)),0.25)</f>
        <v>12</v>
      </c>
      <c r="T21" s="76"/>
      <c r="U21" s="75">
        <f>CEILING(IF('ورود نمرات'!V21=97,'ورود نمرات'!U21,IF('ورود نمرات'!V21=98,'ورود نمرات'!U21/3,(('ورود نمرات'!V21*2)+'ورود نمرات'!U21)/3)),0.25)</f>
        <v>20</v>
      </c>
      <c r="V21" s="76"/>
      <c r="W21" s="75">
        <f>CEILING(IF('ورود نمرات'!X21=97,'ورود نمرات'!W21,IF('ورود نمرات'!X21=98,'ورود نمرات'!W21/3,(('ورود نمرات'!X21*2)+'ورود نمرات'!W21)/3)),0.25)</f>
        <v>13</v>
      </c>
      <c r="X21" s="76"/>
      <c r="Y21" s="75">
        <f>CEILING(IF('ورود نمرات'!Z21=97,'ورود نمرات'!Y21,IF('ورود نمرات'!Z21=98,'ورود نمرات'!Y21/3,(('ورود نمرات'!Z21*2)+'ورود نمرات'!Y21)/3)),0.25)</f>
        <v>19.5</v>
      </c>
      <c r="Z21" s="76"/>
      <c r="AA21" s="75">
        <f>CEILING(IF('ورود نمرات'!AB21=97,'ورود نمرات'!AA21,IF('ورود نمرات'!AB21=98,'ورود نمرات'!AA21/3,(('ورود نمرات'!AB21*2)+'ورود نمرات'!AA21)/3)),0.25)</f>
        <v>10</v>
      </c>
      <c r="AB21" s="76"/>
      <c r="AC21" s="75">
        <f>CEILING(IF('ورود نمرات'!AD21=97,'ورود نمرات'!AC21,IF('ورود نمرات'!AD21=98,'ورود نمرات'!AC21/3,(('ورود نمرات'!AD21*2)+'ورود نمرات'!AC21)/3)),0.25)</f>
        <v>20</v>
      </c>
      <c r="AD21" s="76"/>
      <c r="AE21" s="75">
        <f>CEILING(IF('ورود نمرات'!AF21=97,'ورود نمرات'!AE21,IF('ورود نمرات'!AF21=98,'ورود نمرات'!AE21/3,(('ورود نمرات'!AF21*2)+'ورود نمرات'!AE21)/3)),0.25)</f>
        <v>20</v>
      </c>
      <c r="AF21" s="76"/>
      <c r="AG21" s="75">
        <f>CEILING(IF('ورود نمرات'!AH21=97,'ورود نمرات'!AG21,IF('ورود نمرات'!AH21=98,'ورود نمرات'!AG21/3,(('ورود نمرات'!AH21*2)+'ورود نمرات'!AG21)/3)),0.25)</f>
        <v>20</v>
      </c>
      <c r="AH21" s="76"/>
      <c r="AI21" s="75">
        <f>CEILING(IF('ورود نمرات'!AJ21=97,'ورود نمرات'!AI21,IF('ورود نمرات'!AJ21=98,'ورود نمرات'!AI21/3,(('ورود نمرات'!AJ21*2)+'ورود نمرات'!AI21)/3)),0.25)</f>
        <v>20</v>
      </c>
      <c r="AJ21" s="76"/>
      <c r="AK21" s="75">
        <f>CEILING('ورود نمرات'!AL21,0.25)</f>
        <v>20</v>
      </c>
      <c r="AL21" s="76"/>
      <c r="AM21" s="75">
        <f>CEILING('ورود نمرات'!AN21,0.25)</f>
        <v>9</v>
      </c>
      <c r="AN21" s="76"/>
      <c r="AO21" s="38">
        <f>'3'!AP21</f>
        <v>16.257575757575754</v>
      </c>
      <c r="AP21" s="42">
        <f t="shared" si="0"/>
        <v>14</v>
      </c>
    </row>
    <row r="22" spans="1:42" ht="15.75">
      <c r="A22" s="15" t="str">
        <f>'ورود نمرات'!A22</f>
        <v xml:space="preserve">محمداحسان </v>
      </c>
      <c r="B22" s="16" t="str">
        <f>'ورود نمرات'!B22</f>
        <v>عبدالمحمدی</v>
      </c>
      <c r="C22" s="75">
        <f>CEILING(IF('ورود نمرات'!D22=97,'ورود نمرات'!C22,IF('ورود نمرات'!D22=98,'ورود نمرات'!C22/3,(('ورود نمرات'!D22*2)+'ورود نمرات'!C22)/3)),0.25)</f>
        <v>20</v>
      </c>
      <c r="D22" s="76"/>
      <c r="E22" s="75">
        <f>CEILING(IF('ورود نمرات'!F22=97,'ورود نمرات'!E22,IF('ورود نمرات'!F22=98,'ورود نمرات'!E22/3,(('ورود نمرات'!F22*2)+'ورود نمرات'!E22)/3)),0.25)</f>
        <v>20</v>
      </c>
      <c r="F22" s="76"/>
      <c r="G22" s="75">
        <f>CEILING(IF('ورود نمرات'!H22=97,'ورود نمرات'!G22,IF('ورود نمرات'!H22=98,'ورود نمرات'!G22/3,(('ورود نمرات'!H22*2)+'ورود نمرات'!G22)/3)),0.25)</f>
        <v>20</v>
      </c>
      <c r="H22" s="76"/>
      <c r="I22" s="75">
        <f>CEILING(IF('ورود نمرات'!J22=97,'ورود نمرات'!I22,IF('ورود نمرات'!J22=98,'ورود نمرات'!I22/3,(('ورود نمرات'!J22*2)+'ورود نمرات'!I22)/3)),0.25)</f>
        <v>20</v>
      </c>
      <c r="J22" s="76"/>
      <c r="K22" s="75">
        <f>CEILING(IF('ورود نمرات'!L22=97,'ورود نمرات'!K22,IF('ورود نمرات'!L22=98,'ورود نمرات'!K22/3,(('ورود نمرات'!L22*2)+'ورود نمرات'!K22)/3)),0.25)</f>
        <v>20</v>
      </c>
      <c r="L22" s="76"/>
      <c r="M22" s="75">
        <f>CEILING(IF('ورود نمرات'!N22=97,'ورود نمرات'!M22,IF('ورود نمرات'!N22=98,'ورود نمرات'!M22/3,(('ورود نمرات'!N22*2)+'ورود نمرات'!M22)/3)),0.25)</f>
        <v>20</v>
      </c>
      <c r="N22" s="76"/>
      <c r="O22" s="75">
        <f>CEILING(IF('ورود نمرات'!P22=97,'ورود نمرات'!O22,IF('ورود نمرات'!P22=98,'ورود نمرات'!O22/3,(('ورود نمرات'!P22*2)+'ورود نمرات'!O22)/3)),0.25)</f>
        <v>20</v>
      </c>
      <c r="P22" s="76"/>
      <c r="Q22" s="75">
        <f>CEILING(IF('ورود نمرات'!R22=97,'ورود نمرات'!Q22,IF('ورود نمرات'!R22=98,'ورود نمرات'!Q22/3,(('ورود نمرات'!R22*2)+'ورود نمرات'!Q22)/3)),0.25)</f>
        <v>20</v>
      </c>
      <c r="R22" s="76"/>
      <c r="S22" s="75">
        <f>CEILING(IF('ورود نمرات'!T22=97,'ورود نمرات'!S22,IF('ورود نمرات'!T22=98,'ورود نمرات'!S22/3,(('ورود نمرات'!T22*2)+'ورود نمرات'!S22)/3)),0.25)</f>
        <v>20</v>
      </c>
      <c r="T22" s="76"/>
      <c r="U22" s="75">
        <f>CEILING(IF('ورود نمرات'!V22=97,'ورود نمرات'!U22,IF('ورود نمرات'!V22=98,'ورود نمرات'!U22/3,(('ورود نمرات'!V22*2)+'ورود نمرات'!U22)/3)),0.25)</f>
        <v>20</v>
      </c>
      <c r="V22" s="76"/>
      <c r="W22" s="75">
        <f>CEILING(IF('ورود نمرات'!X22=97,'ورود نمرات'!W22,IF('ورود نمرات'!X22=98,'ورود نمرات'!W22/3,(('ورود نمرات'!X22*2)+'ورود نمرات'!W22)/3)),0.25)</f>
        <v>20</v>
      </c>
      <c r="X22" s="76"/>
      <c r="Y22" s="75">
        <f>CEILING(IF('ورود نمرات'!Z22=97,'ورود نمرات'!Y22,IF('ورود نمرات'!Z22=98,'ورود نمرات'!Y22/3,(('ورود نمرات'!Z22*2)+'ورود نمرات'!Y22)/3)),0.25)</f>
        <v>20</v>
      </c>
      <c r="Z22" s="76"/>
      <c r="AA22" s="75">
        <f>CEILING(IF('ورود نمرات'!AB22=97,'ورود نمرات'!AA22,IF('ورود نمرات'!AB22=98,'ورود نمرات'!AA22/3,(('ورود نمرات'!AB22*2)+'ورود نمرات'!AA22)/3)),0.25)</f>
        <v>20</v>
      </c>
      <c r="AB22" s="76"/>
      <c r="AC22" s="75">
        <f>CEILING(IF('ورود نمرات'!AD22=97,'ورود نمرات'!AC22,IF('ورود نمرات'!AD22=98,'ورود نمرات'!AC22/3,(('ورود نمرات'!AD22*2)+'ورود نمرات'!AC22)/3)),0.25)</f>
        <v>20</v>
      </c>
      <c r="AD22" s="76"/>
      <c r="AE22" s="75">
        <f>CEILING(IF('ورود نمرات'!AF22=97,'ورود نمرات'!AE22,IF('ورود نمرات'!AF22=98,'ورود نمرات'!AE22/3,(('ورود نمرات'!AF22*2)+'ورود نمرات'!AE22)/3)),0.25)</f>
        <v>18.75</v>
      </c>
      <c r="AF22" s="76"/>
      <c r="AG22" s="75">
        <f>CEILING(IF('ورود نمرات'!AH22=97,'ورود نمرات'!AG22,IF('ورود نمرات'!AH22=98,'ورود نمرات'!AG22/3,(('ورود نمرات'!AH22*2)+'ورود نمرات'!AG22)/3)),0.25)</f>
        <v>20</v>
      </c>
      <c r="AH22" s="76"/>
      <c r="AI22" s="75">
        <f>CEILING(IF('ورود نمرات'!AJ22=97,'ورود نمرات'!AI22,IF('ورود نمرات'!AJ22=98,'ورود نمرات'!AI22/3,(('ورود نمرات'!AJ22*2)+'ورود نمرات'!AI22)/3)),0.25)</f>
        <v>15.75</v>
      </c>
      <c r="AJ22" s="76"/>
      <c r="AK22" s="75">
        <f>CEILING('ورود نمرات'!AL22,0.25)</f>
        <v>20</v>
      </c>
      <c r="AL22" s="76"/>
      <c r="AM22" s="75">
        <f>CEILING('ورود نمرات'!AN22,0.25)</f>
        <v>16</v>
      </c>
      <c r="AN22" s="76"/>
      <c r="AO22" s="38">
        <f>'3'!AP22</f>
        <v>19.560606060606062</v>
      </c>
      <c r="AP22" s="42">
        <f t="shared" si="0"/>
        <v>1</v>
      </c>
    </row>
    <row r="23" spans="1:42" ht="15.75">
      <c r="A23" s="15" t="str">
        <f>'ورود نمرات'!A23</f>
        <v>ابوالفضل</v>
      </c>
      <c r="B23" s="16" t="str">
        <f>'ورود نمرات'!B23</f>
        <v>عسكری</v>
      </c>
      <c r="C23" s="75">
        <f>CEILING(IF('ورود نمرات'!D23=97,'ورود نمرات'!C23,IF('ورود نمرات'!D23=98,'ورود نمرات'!C23/3,(('ورود نمرات'!D23*2)+'ورود نمرات'!C23)/3)),0.25)</f>
        <v>18.5</v>
      </c>
      <c r="D23" s="76"/>
      <c r="E23" s="75">
        <f>CEILING(IF('ورود نمرات'!F23=97,'ورود نمرات'!E23,IF('ورود نمرات'!F23=98,'ورود نمرات'!E23/3,(('ورود نمرات'!F23*2)+'ورود نمرات'!E23)/3)),0.25)</f>
        <v>15.5</v>
      </c>
      <c r="F23" s="76"/>
      <c r="G23" s="75">
        <f>CEILING(IF('ورود نمرات'!H23=97,'ورود نمرات'!G23,IF('ورود نمرات'!H23=98,'ورود نمرات'!G23/3,(('ورود نمرات'!H23*2)+'ورود نمرات'!G23)/3)),0.25)</f>
        <v>17</v>
      </c>
      <c r="H23" s="76"/>
      <c r="I23" s="75">
        <f>CEILING(IF('ورود نمرات'!J23=97,'ورود نمرات'!I23,IF('ورود نمرات'!J23=98,'ورود نمرات'!I23/3,(('ورود نمرات'!J23*2)+'ورود نمرات'!I23)/3)),0.25)</f>
        <v>20</v>
      </c>
      <c r="J23" s="76"/>
      <c r="K23" s="75">
        <f>CEILING(IF('ورود نمرات'!L23=97,'ورود نمرات'!K23,IF('ورود نمرات'!L23=98,'ورود نمرات'!K23/3,(('ورود نمرات'!L23*2)+'ورود نمرات'!K23)/3)),0.25)</f>
        <v>18</v>
      </c>
      <c r="L23" s="76"/>
      <c r="M23" s="75">
        <f>CEILING(IF('ورود نمرات'!N23=97,'ورود نمرات'!M23,IF('ورود نمرات'!N23=98,'ورود نمرات'!M23/3,(('ورود نمرات'!N23*2)+'ورود نمرات'!M23)/3)),0.25)</f>
        <v>9</v>
      </c>
      <c r="N23" s="76"/>
      <c r="O23" s="75">
        <f>CEILING(IF('ورود نمرات'!P23=97,'ورود نمرات'!O23,IF('ورود نمرات'!P23=98,'ورود نمرات'!O23/3,(('ورود نمرات'!P23*2)+'ورود نمرات'!O23)/3)),0.25)</f>
        <v>8</v>
      </c>
      <c r="P23" s="76"/>
      <c r="Q23" s="75">
        <f>CEILING(IF('ورود نمرات'!R23=97,'ورود نمرات'!Q23,IF('ورود نمرات'!R23=98,'ورود نمرات'!Q23/3,(('ورود نمرات'!R23*2)+'ورود نمرات'!Q23)/3)),0.25)</f>
        <v>6</v>
      </c>
      <c r="R23" s="76"/>
      <c r="S23" s="75">
        <f>CEILING(IF('ورود نمرات'!T23=97,'ورود نمرات'!S23,IF('ورود نمرات'!T23=98,'ورود نمرات'!S23/3,(('ورود نمرات'!T23*2)+'ورود نمرات'!S23)/3)),0.25)</f>
        <v>9.75</v>
      </c>
      <c r="T23" s="76"/>
      <c r="U23" s="75">
        <f>CEILING(IF('ورود نمرات'!V23=97,'ورود نمرات'!U23,IF('ورود نمرات'!V23=98,'ورود نمرات'!U23/3,(('ورود نمرات'!V23*2)+'ورود نمرات'!U23)/3)),0.25)</f>
        <v>20</v>
      </c>
      <c r="V23" s="76"/>
      <c r="W23" s="75">
        <f>CEILING(IF('ورود نمرات'!X23=97,'ورود نمرات'!W23,IF('ورود نمرات'!X23=98,'ورود نمرات'!W23/3,(('ورود نمرات'!X23*2)+'ورود نمرات'!W23)/3)),0.25)</f>
        <v>5.5</v>
      </c>
      <c r="X23" s="76"/>
      <c r="Y23" s="75">
        <f>CEILING(IF('ورود نمرات'!Z23=97,'ورود نمرات'!Y23,IF('ورود نمرات'!Z23=98,'ورود نمرات'!Y23/3,(('ورود نمرات'!Z23*2)+'ورود نمرات'!Y23)/3)),0.25)</f>
        <v>18.75</v>
      </c>
      <c r="Z23" s="76"/>
      <c r="AA23" s="75">
        <f>CEILING(IF('ورود نمرات'!AB23=97,'ورود نمرات'!AA23,IF('ورود نمرات'!AB23=98,'ورود نمرات'!AA23/3,(('ورود نمرات'!AB23*2)+'ورود نمرات'!AA23)/3)),0.25)</f>
        <v>20</v>
      </c>
      <c r="AB23" s="76"/>
      <c r="AC23" s="75">
        <f>CEILING(IF('ورود نمرات'!AD23=97,'ورود نمرات'!AC23,IF('ورود نمرات'!AD23=98,'ورود نمرات'!AC23/3,(('ورود نمرات'!AD23*2)+'ورود نمرات'!AC23)/3)),0.25)</f>
        <v>20</v>
      </c>
      <c r="AD23" s="76"/>
      <c r="AE23" s="75">
        <f>CEILING(IF('ورود نمرات'!AF23=97,'ورود نمرات'!AE23,IF('ورود نمرات'!AF23=98,'ورود نمرات'!AE23/3,(('ورود نمرات'!AF23*2)+'ورود نمرات'!AE23)/3)),0.25)</f>
        <v>15.75</v>
      </c>
      <c r="AF23" s="76"/>
      <c r="AG23" s="75">
        <f>CEILING(IF('ورود نمرات'!AH23=97,'ورود نمرات'!AG23,IF('ورود نمرات'!AH23=98,'ورود نمرات'!AG23/3,(('ورود نمرات'!AH23*2)+'ورود نمرات'!AG23)/3)),0.25)</f>
        <v>10</v>
      </c>
      <c r="AH23" s="76"/>
      <c r="AI23" s="75">
        <f>CEILING(IF('ورود نمرات'!AJ23=97,'ورود نمرات'!AI23,IF('ورود نمرات'!AJ23=98,'ورود نمرات'!AI23/3,(('ورود نمرات'!AJ23*2)+'ورود نمرات'!AI23)/3)),0.25)</f>
        <v>20</v>
      </c>
      <c r="AJ23" s="76"/>
      <c r="AK23" s="75">
        <f>CEILING('ورود نمرات'!AL23,0.25)</f>
        <v>20</v>
      </c>
      <c r="AL23" s="76"/>
      <c r="AM23" s="75">
        <f>CEILING('ورود نمرات'!AN23,0.25)</f>
        <v>5</v>
      </c>
      <c r="AN23" s="76"/>
      <c r="AO23" s="38">
        <f>'3'!AP23</f>
        <v>14.295454545454545</v>
      </c>
      <c r="AP23" s="42">
        <f t="shared" si="0"/>
        <v>27</v>
      </c>
    </row>
    <row r="24" spans="1:42" ht="15.75">
      <c r="A24" s="15" t="str">
        <f>'ورود نمرات'!A24</f>
        <v xml:space="preserve">امیرمحمد  </v>
      </c>
      <c r="B24" s="16" t="str">
        <f>'ورود نمرات'!B24</f>
        <v>علی احمدی</v>
      </c>
      <c r="C24" s="75">
        <f>CEILING(IF('ورود نمرات'!D24=97,'ورود نمرات'!C24,IF('ورود نمرات'!D24=98,'ورود نمرات'!C24/3,(('ورود نمرات'!D24*2)+'ورود نمرات'!C24)/3)),0.25)</f>
        <v>19.5</v>
      </c>
      <c r="D24" s="76"/>
      <c r="E24" s="75">
        <f>CEILING(IF('ورود نمرات'!F24=97,'ورود نمرات'!E24,IF('ورود نمرات'!F24=98,'ورود نمرات'!E24/3,(('ورود نمرات'!F24*2)+'ورود نمرات'!E24)/3)),0.25)</f>
        <v>19.75</v>
      </c>
      <c r="F24" s="76"/>
      <c r="G24" s="75">
        <f>CEILING(IF('ورود نمرات'!H24=97,'ورود نمرات'!G24,IF('ورود نمرات'!H24=98,'ورود نمرات'!G24/3,(('ورود نمرات'!H24*2)+'ورود نمرات'!G24)/3)),0.25)</f>
        <v>19.5</v>
      </c>
      <c r="H24" s="76"/>
      <c r="I24" s="75">
        <f>CEILING(IF('ورود نمرات'!J24=97,'ورود نمرات'!I24,IF('ورود نمرات'!J24=98,'ورود نمرات'!I24/3,(('ورود نمرات'!J24*2)+'ورود نمرات'!I24)/3)),0.25)</f>
        <v>20</v>
      </c>
      <c r="J24" s="76"/>
      <c r="K24" s="75">
        <f>CEILING(IF('ورود نمرات'!L24=97,'ورود نمرات'!K24,IF('ورود نمرات'!L24=98,'ورود نمرات'!K24/3,(('ورود نمرات'!L24*2)+'ورود نمرات'!K24)/3)),0.25)</f>
        <v>20</v>
      </c>
      <c r="L24" s="76"/>
      <c r="M24" s="75">
        <f>CEILING(IF('ورود نمرات'!N24=97,'ورود نمرات'!M24,IF('ورود نمرات'!N24=98,'ورود نمرات'!M24/3,(('ورود نمرات'!N24*2)+'ورود نمرات'!M24)/3)),0.25)</f>
        <v>20</v>
      </c>
      <c r="N24" s="76"/>
      <c r="O24" s="75">
        <f>CEILING(IF('ورود نمرات'!P24=97,'ورود نمرات'!O24,IF('ورود نمرات'!P24=98,'ورود نمرات'!O24/3,(('ورود نمرات'!P24*2)+'ورود نمرات'!O24)/3)),0.25)</f>
        <v>17.5</v>
      </c>
      <c r="P24" s="76"/>
      <c r="Q24" s="75">
        <f>CEILING(IF('ورود نمرات'!R24=97,'ورود نمرات'!Q24,IF('ورود نمرات'!R24=98,'ورود نمرات'!Q24/3,(('ورود نمرات'!R24*2)+'ورود نمرات'!Q24)/3)),0.25)</f>
        <v>13.5</v>
      </c>
      <c r="R24" s="76"/>
      <c r="S24" s="75">
        <f>CEILING(IF('ورود نمرات'!T24=97,'ورود نمرات'!S24,IF('ورود نمرات'!T24=98,'ورود نمرات'!S24/3,(('ورود نمرات'!T24*2)+'ورود نمرات'!S24)/3)),0.25)</f>
        <v>13.75</v>
      </c>
      <c r="T24" s="76"/>
      <c r="U24" s="75">
        <f>CEILING(IF('ورود نمرات'!V24=97,'ورود نمرات'!U24,IF('ورود نمرات'!V24=98,'ورود نمرات'!U24/3,(('ورود نمرات'!V24*2)+'ورود نمرات'!U24)/3)),0.25)</f>
        <v>20</v>
      </c>
      <c r="V24" s="76"/>
      <c r="W24" s="75">
        <f>CEILING(IF('ورود نمرات'!X24=97,'ورود نمرات'!W24,IF('ورود نمرات'!X24=98,'ورود نمرات'!W24/3,(('ورود نمرات'!X24*2)+'ورود نمرات'!W24)/3)),0.25)</f>
        <v>18.75</v>
      </c>
      <c r="X24" s="76"/>
      <c r="Y24" s="75">
        <f>CEILING(IF('ورود نمرات'!Z24=97,'ورود نمرات'!Y24,IF('ورود نمرات'!Z24=98,'ورود نمرات'!Y24/3,(('ورود نمرات'!Z24*2)+'ورود نمرات'!Y24)/3)),0.25)</f>
        <v>20</v>
      </c>
      <c r="Z24" s="76"/>
      <c r="AA24" s="75">
        <f>CEILING(IF('ورود نمرات'!AB24=97,'ورود نمرات'!AA24,IF('ورود نمرات'!AB24=98,'ورود نمرات'!AA24/3,(('ورود نمرات'!AB24*2)+'ورود نمرات'!AA24)/3)),0.25)</f>
        <v>20</v>
      </c>
      <c r="AB24" s="76"/>
      <c r="AC24" s="75">
        <f>CEILING(IF('ورود نمرات'!AD24=97,'ورود نمرات'!AC24,IF('ورود نمرات'!AD24=98,'ورود نمرات'!AC24/3,(('ورود نمرات'!AD24*2)+'ورود نمرات'!AC24)/3)),0.25)</f>
        <v>20</v>
      </c>
      <c r="AD24" s="76"/>
      <c r="AE24" s="75">
        <f>CEILING(IF('ورود نمرات'!AF24=97,'ورود نمرات'!AE24,IF('ورود نمرات'!AF24=98,'ورود نمرات'!AE24/3,(('ورود نمرات'!AF24*2)+'ورود نمرات'!AE24)/3)),0.25)</f>
        <v>20</v>
      </c>
      <c r="AF24" s="76"/>
      <c r="AG24" s="75">
        <f>CEILING(IF('ورود نمرات'!AH24=97,'ورود نمرات'!AG24,IF('ورود نمرات'!AH24=98,'ورود نمرات'!AG24/3,(('ورود نمرات'!AH24*2)+'ورود نمرات'!AG24)/3)),0.25)</f>
        <v>20</v>
      </c>
      <c r="AH24" s="76"/>
      <c r="AI24" s="75">
        <f>CEILING(IF('ورود نمرات'!AJ24=97,'ورود نمرات'!AI24,IF('ورود نمرات'!AJ24=98,'ورود نمرات'!AI24/3,(('ورود نمرات'!AJ24*2)+'ورود نمرات'!AI24)/3)),0.25)</f>
        <v>20</v>
      </c>
      <c r="AJ24" s="76"/>
      <c r="AK24" s="75">
        <f>CEILING('ورود نمرات'!AL24,0.25)</f>
        <v>20</v>
      </c>
      <c r="AL24" s="76"/>
      <c r="AM24" s="75">
        <f>CEILING('ورود نمرات'!AN24,0.25)</f>
        <v>8</v>
      </c>
      <c r="AN24" s="76"/>
      <c r="AO24" s="38">
        <f>'3'!AP24</f>
        <v>18.606060606060606</v>
      </c>
      <c r="AP24" s="42">
        <f t="shared" si="0"/>
        <v>4</v>
      </c>
    </row>
    <row r="25" spans="1:42" ht="15.75">
      <c r="A25" s="15" t="str">
        <f>'ورود نمرات'!A25</f>
        <v xml:space="preserve">یاسین </v>
      </c>
      <c r="B25" s="16" t="str">
        <f>'ورود نمرات'!B25</f>
        <v>علی آبادی</v>
      </c>
      <c r="C25" s="75">
        <f>CEILING(IF('ورود نمرات'!D25=97,'ورود نمرات'!C25,IF('ورود نمرات'!D25=98,'ورود نمرات'!C25/3,(('ورود نمرات'!D25*2)+'ورود نمرات'!C25)/3)),0.25)</f>
        <v>19.5</v>
      </c>
      <c r="D25" s="76"/>
      <c r="E25" s="75">
        <f>CEILING(IF('ورود نمرات'!F25=97,'ورود نمرات'!E25,IF('ورود نمرات'!F25=98,'ورود نمرات'!E25/3,(('ورود نمرات'!F25*2)+'ورود نمرات'!E25)/3)),0.25)</f>
        <v>18.75</v>
      </c>
      <c r="F25" s="76"/>
      <c r="G25" s="75">
        <f>CEILING(IF('ورود نمرات'!H25=97,'ورود نمرات'!G25,IF('ورود نمرات'!H25=98,'ورود نمرات'!G25/3,(('ورود نمرات'!H25*2)+'ورود نمرات'!G25)/3)),0.25)</f>
        <v>17.5</v>
      </c>
      <c r="H25" s="76"/>
      <c r="I25" s="75">
        <f>CEILING(IF('ورود نمرات'!J25=97,'ورود نمرات'!I25,IF('ورود نمرات'!J25=98,'ورود نمرات'!I25/3,(('ورود نمرات'!J25*2)+'ورود نمرات'!I25)/3)),0.25)</f>
        <v>19.5</v>
      </c>
      <c r="J25" s="76"/>
      <c r="K25" s="75">
        <f>CEILING(IF('ورود نمرات'!L25=97,'ورود نمرات'!K25,IF('ورود نمرات'!L25=98,'ورود نمرات'!K25/3,(('ورود نمرات'!L25*2)+'ورود نمرات'!K25)/3)),0.25)</f>
        <v>16</v>
      </c>
      <c r="L25" s="76"/>
      <c r="M25" s="75">
        <f>CEILING(IF('ورود نمرات'!N25=97,'ورود نمرات'!M25,IF('ورود نمرات'!N25=98,'ورود نمرات'!M25/3,(('ورود نمرات'!N25*2)+'ورود نمرات'!M25)/3)),0.25)</f>
        <v>16</v>
      </c>
      <c r="N25" s="76"/>
      <c r="O25" s="75">
        <f>CEILING(IF('ورود نمرات'!P25=97,'ورود نمرات'!O25,IF('ورود نمرات'!P25=98,'ورود نمرات'!O25/3,(('ورود نمرات'!P25*2)+'ورود نمرات'!O25)/3)),0.25)</f>
        <v>12</v>
      </c>
      <c r="P25" s="76"/>
      <c r="Q25" s="75">
        <f>CEILING(IF('ورود نمرات'!R25=97,'ورود نمرات'!Q25,IF('ورود نمرات'!R25=98,'ورود نمرات'!Q25/3,(('ورود نمرات'!R25*2)+'ورود نمرات'!Q25)/3)),0.25)</f>
        <v>6.75</v>
      </c>
      <c r="R25" s="76"/>
      <c r="S25" s="75">
        <f>CEILING(IF('ورود نمرات'!T25=97,'ورود نمرات'!S25,IF('ورود نمرات'!T25=98,'ورود نمرات'!S25/3,(('ورود نمرات'!T25*2)+'ورود نمرات'!S25)/3)),0.25)</f>
        <v>11</v>
      </c>
      <c r="T25" s="76"/>
      <c r="U25" s="75">
        <f>CEILING(IF('ورود نمرات'!V25=97,'ورود نمرات'!U25,IF('ورود نمرات'!V25=98,'ورود نمرات'!U25/3,(('ورود نمرات'!V25*2)+'ورود نمرات'!U25)/3)),0.25)</f>
        <v>20</v>
      </c>
      <c r="V25" s="76"/>
      <c r="W25" s="75">
        <f>CEILING(IF('ورود نمرات'!X25=97,'ورود نمرات'!W25,IF('ورود نمرات'!X25=98,'ورود نمرات'!W25/3,(('ورود نمرات'!X25*2)+'ورود نمرات'!W25)/3)),0.25)</f>
        <v>12</v>
      </c>
      <c r="X25" s="76"/>
      <c r="Y25" s="75">
        <f>CEILING(IF('ورود نمرات'!Z25=97,'ورود نمرات'!Y25,IF('ورود نمرات'!Z25=98,'ورود نمرات'!Y25/3,(('ورود نمرات'!Z25*2)+'ورود نمرات'!Y25)/3)),0.25)</f>
        <v>20</v>
      </c>
      <c r="Z25" s="76"/>
      <c r="AA25" s="75">
        <f>CEILING(IF('ورود نمرات'!AB25=97,'ورود نمرات'!AA25,IF('ورود نمرات'!AB25=98,'ورود نمرات'!AA25/3,(('ورود نمرات'!AB25*2)+'ورود نمرات'!AA25)/3)),0.25)</f>
        <v>20</v>
      </c>
      <c r="AB25" s="76"/>
      <c r="AC25" s="75">
        <f>CEILING(IF('ورود نمرات'!AD25=97,'ورود نمرات'!AC25,IF('ورود نمرات'!AD25=98,'ورود نمرات'!AC25/3,(('ورود نمرات'!AD25*2)+'ورود نمرات'!AC25)/3)),0.25)</f>
        <v>20</v>
      </c>
      <c r="AD25" s="76"/>
      <c r="AE25" s="75">
        <f>CEILING(IF('ورود نمرات'!AF25=97,'ورود نمرات'!AE25,IF('ورود نمرات'!AF25=98,'ورود نمرات'!AE25/3,(('ورود نمرات'!AF25*2)+'ورود نمرات'!AE25)/3)),0.25)</f>
        <v>20</v>
      </c>
      <c r="AF25" s="76"/>
      <c r="AG25" s="75">
        <f>CEILING(IF('ورود نمرات'!AH25=97,'ورود نمرات'!AG25,IF('ورود نمرات'!AH25=98,'ورود نمرات'!AG25/3,(('ورود نمرات'!AH25*2)+'ورود نمرات'!AG25)/3)),0.25)</f>
        <v>10</v>
      </c>
      <c r="AH25" s="76"/>
      <c r="AI25" s="75">
        <f>CEILING(IF('ورود نمرات'!AJ25=97,'ورود نمرات'!AI25,IF('ورود نمرات'!AJ25=98,'ورود نمرات'!AI25/3,(('ورود نمرات'!AJ25*2)+'ورود نمرات'!AI25)/3)),0.25)</f>
        <v>20</v>
      </c>
      <c r="AJ25" s="76"/>
      <c r="AK25" s="75">
        <f>CEILING('ورود نمرات'!AL25,0.25)</f>
        <v>18</v>
      </c>
      <c r="AL25" s="76"/>
      <c r="AM25" s="75">
        <f>CEILING('ورود نمرات'!AN25,0.25)</f>
        <v>11</v>
      </c>
      <c r="AN25" s="76"/>
      <c r="AO25" s="38">
        <f>'3'!AP25</f>
        <v>16.121212121212121</v>
      </c>
      <c r="AP25" s="42">
        <f t="shared" si="0"/>
        <v>16</v>
      </c>
    </row>
    <row r="26" spans="1:42" ht="15.75">
      <c r="A26" s="15" t="str">
        <f>'ورود نمرات'!A26</f>
        <v xml:space="preserve">امیرطاها </v>
      </c>
      <c r="B26" s="16" t="str">
        <f>'ورود نمرات'!B26</f>
        <v>فاطمی پورجزین</v>
      </c>
      <c r="C26" s="75">
        <f>CEILING(IF('ورود نمرات'!D26=97,'ورود نمرات'!C26,IF('ورود نمرات'!D26=98,'ورود نمرات'!C26/3,(('ورود نمرات'!D26*2)+'ورود نمرات'!C26)/3)),0.25)</f>
        <v>18.75</v>
      </c>
      <c r="D26" s="76"/>
      <c r="E26" s="75">
        <f>CEILING(IF('ورود نمرات'!F26=97,'ورود نمرات'!E26,IF('ورود نمرات'!F26=98,'ورود نمرات'!E26/3,(('ورود نمرات'!F26*2)+'ورود نمرات'!E26)/3)),0.25)</f>
        <v>19.5</v>
      </c>
      <c r="F26" s="76"/>
      <c r="G26" s="75">
        <f>CEILING(IF('ورود نمرات'!H26=97,'ورود نمرات'!G26,IF('ورود نمرات'!H26=98,'ورود نمرات'!G26/3,(('ورود نمرات'!H26*2)+'ورود نمرات'!G26)/3)),0.25)</f>
        <v>20</v>
      </c>
      <c r="H26" s="76"/>
      <c r="I26" s="75">
        <f>CEILING(IF('ورود نمرات'!J26=97,'ورود نمرات'!I26,IF('ورود نمرات'!J26=98,'ورود نمرات'!I26/3,(('ورود نمرات'!J26*2)+'ورود نمرات'!I26)/3)),0.25)</f>
        <v>19.5</v>
      </c>
      <c r="J26" s="76"/>
      <c r="K26" s="75">
        <f>CEILING(IF('ورود نمرات'!L26=97,'ورود نمرات'!K26,IF('ورود نمرات'!L26=98,'ورود نمرات'!K26/3,(('ورود نمرات'!L26*2)+'ورود نمرات'!K26)/3)),0.25)</f>
        <v>19</v>
      </c>
      <c r="L26" s="76"/>
      <c r="M26" s="75">
        <f>CEILING(IF('ورود نمرات'!N26=97,'ورود نمرات'!M26,IF('ورود نمرات'!N26=98,'ورود نمرات'!M26/3,(('ورود نمرات'!N26*2)+'ورود نمرات'!M26)/3)),0.25)</f>
        <v>15</v>
      </c>
      <c r="N26" s="76"/>
      <c r="O26" s="75">
        <f>CEILING(IF('ورود نمرات'!P26=97,'ورود نمرات'!O26,IF('ورود نمرات'!P26=98,'ورود نمرات'!O26/3,(('ورود نمرات'!P26*2)+'ورود نمرات'!O26)/3)),0.25)</f>
        <v>17.5</v>
      </c>
      <c r="P26" s="76"/>
      <c r="Q26" s="75">
        <f>CEILING(IF('ورود نمرات'!R26=97,'ورود نمرات'!Q26,IF('ورود نمرات'!R26=98,'ورود نمرات'!Q26/3,(('ورود نمرات'!R26*2)+'ورود نمرات'!Q26)/3)),0.25)</f>
        <v>14</v>
      </c>
      <c r="R26" s="76"/>
      <c r="S26" s="75">
        <f>CEILING(IF('ورود نمرات'!T26=97,'ورود نمرات'!S26,IF('ورود نمرات'!T26=98,'ورود نمرات'!S26/3,(('ورود نمرات'!T26*2)+'ورود نمرات'!S26)/3)),0.25)</f>
        <v>12.5</v>
      </c>
      <c r="T26" s="76"/>
      <c r="U26" s="75">
        <f>CEILING(IF('ورود نمرات'!V26=97,'ورود نمرات'!U26,IF('ورود نمرات'!V26=98,'ورود نمرات'!U26/3,(('ورود نمرات'!V26*2)+'ورود نمرات'!U26)/3)),0.25)</f>
        <v>20</v>
      </c>
      <c r="V26" s="76"/>
      <c r="W26" s="75">
        <f>CEILING(IF('ورود نمرات'!X26=97,'ورود نمرات'!W26,IF('ورود نمرات'!X26=98,'ورود نمرات'!W26/3,(('ورود نمرات'!X26*2)+'ورود نمرات'!W26)/3)),0.25)</f>
        <v>14.5</v>
      </c>
      <c r="X26" s="76"/>
      <c r="Y26" s="75">
        <f>CEILING(IF('ورود نمرات'!Z26=97,'ورود نمرات'!Y26,IF('ورود نمرات'!Z26=98,'ورود نمرات'!Y26/3,(('ورود نمرات'!Z26*2)+'ورود نمرات'!Y26)/3)),0.25)</f>
        <v>19.5</v>
      </c>
      <c r="Z26" s="76"/>
      <c r="AA26" s="75">
        <f>CEILING(IF('ورود نمرات'!AB26=97,'ورود نمرات'!AA26,IF('ورود نمرات'!AB26=98,'ورود نمرات'!AA26/3,(('ورود نمرات'!AB26*2)+'ورود نمرات'!AA26)/3)),0.25)</f>
        <v>20</v>
      </c>
      <c r="AB26" s="76"/>
      <c r="AC26" s="75">
        <f>CEILING(IF('ورود نمرات'!AD26=97,'ورود نمرات'!AC26,IF('ورود نمرات'!AD26=98,'ورود نمرات'!AC26/3,(('ورود نمرات'!AD26*2)+'ورود نمرات'!AC26)/3)),0.25)</f>
        <v>20</v>
      </c>
      <c r="AD26" s="76"/>
      <c r="AE26" s="75">
        <f>CEILING(IF('ورود نمرات'!AF26=97,'ورود نمرات'!AE26,IF('ورود نمرات'!AF26=98,'ورود نمرات'!AE26/3,(('ورود نمرات'!AF26*2)+'ورود نمرات'!AE26)/3)),0.25)</f>
        <v>20</v>
      </c>
      <c r="AF26" s="76"/>
      <c r="AG26" s="75">
        <f>CEILING(IF('ورود نمرات'!AH26=97,'ورود نمرات'!AG26,IF('ورود نمرات'!AH26=98,'ورود نمرات'!AG26/3,(('ورود نمرات'!AH26*2)+'ورود نمرات'!AG26)/3)),0.25)</f>
        <v>20</v>
      </c>
      <c r="AH26" s="76"/>
      <c r="AI26" s="75">
        <f>CEILING(IF('ورود نمرات'!AJ26=97,'ورود نمرات'!AI26,IF('ورود نمرات'!AJ26=98,'ورود نمرات'!AI26/3,(('ورود نمرات'!AJ26*2)+'ورود نمرات'!AI26)/3)),0.25)</f>
        <v>20</v>
      </c>
      <c r="AJ26" s="76"/>
      <c r="AK26" s="75">
        <f>CEILING('ورود نمرات'!AL26,0.25)</f>
        <v>16</v>
      </c>
      <c r="AL26" s="76"/>
      <c r="AM26" s="75">
        <f>CEILING('ورود نمرات'!AN26,0.25)</f>
        <v>6</v>
      </c>
      <c r="AN26" s="76"/>
      <c r="AO26" s="38">
        <f>'3'!AP26</f>
        <v>17.40909090909091</v>
      </c>
      <c r="AP26" s="42">
        <f t="shared" si="0"/>
        <v>10</v>
      </c>
    </row>
    <row r="27" spans="1:42" ht="15.75">
      <c r="A27" s="15" t="str">
        <f>'ورود نمرات'!A27</f>
        <v xml:space="preserve">احسان </v>
      </c>
      <c r="B27" s="16" t="str">
        <f>'ورود نمرات'!B27</f>
        <v>قاسمی سپرو</v>
      </c>
      <c r="C27" s="75">
        <f>CEILING(IF('ورود نمرات'!D27=97,'ورود نمرات'!C27,IF('ورود نمرات'!D27=98,'ورود نمرات'!C27/3,(('ورود نمرات'!D27*2)+'ورود نمرات'!C27)/3)),0.25)</f>
        <v>17</v>
      </c>
      <c r="D27" s="76"/>
      <c r="E27" s="75">
        <f>CEILING(IF('ورود نمرات'!F27=97,'ورود نمرات'!E27,IF('ورود نمرات'!F27=98,'ورود نمرات'!E27/3,(('ورود نمرات'!F27*2)+'ورود نمرات'!E27)/3)),0.25)</f>
        <v>18.75</v>
      </c>
      <c r="F27" s="76"/>
      <c r="G27" s="75">
        <f>CEILING(IF('ورود نمرات'!H27=97,'ورود نمرات'!G27,IF('ورود نمرات'!H27=98,'ورود نمرات'!G27/3,(('ورود نمرات'!H27*2)+'ورود نمرات'!G27)/3)),0.25)</f>
        <v>18.5</v>
      </c>
      <c r="H27" s="76"/>
      <c r="I27" s="75">
        <f>CEILING(IF('ورود نمرات'!J27=97,'ورود نمرات'!I27,IF('ورود نمرات'!J27=98,'ورود نمرات'!I27/3,(('ورود نمرات'!J27*2)+'ورود نمرات'!I27)/3)),0.25)</f>
        <v>18.75</v>
      </c>
      <c r="J27" s="76"/>
      <c r="K27" s="75">
        <f>CEILING(IF('ورود نمرات'!L27=97,'ورود نمرات'!K27,IF('ورود نمرات'!L27=98,'ورود نمرات'!K27/3,(('ورود نمرات'!L27*2)+'ورود نمرات'!K27)/3)),0.25)</f>
        <v>20</v>
      </c>
      <c r="L27" s="76"/>
      <c r="M27" s="75">
        <f>CEILING(IF('ورود نمرات'!N27=97,'ورود نمرات'!M27,IF('ورود نمرات'!N27=98,'ورود نمرات'!M27/3,(('ورود نمرات'!N27*2)+'ورود نمرات'!M27)/3)),0.25)</f>
        <v>12.5</v>
      </c>
      <c r="N27" s="76"/>
      <c r="O27" s="75">
        <f>CEILING(IF('ورود نمرات'!P27=97,'ورود نمرات'!O27,IF('ورود نمرات'!P27=98,'ورود نمرات'!O27/3,(('ورود نمرات'!P27*2)+'ورود نمرات'!O27)/3)),0.25)</f>
        <v>9</v>
      </c>
      <c r="P27" s="76"/>
      <c r="Q27" s="75">
        <f>CEILING(IF('ورود نمرات'!R27=97,'ورود نمرات'!Q27,IF('ورود نمرات'!R27=98,'ورود نمرات'!Q27/3,(('ورود نمرات'!R27*2)+'ورود نمرات'!Q27)/3)),0.25)</f>
        <v>12.75</v>
      </c>
      <c r="R27" s="76"/>
      <c r="S27" s="75">
        <f>CEILING(IF('ورود نمرات'!T27=97,'ورود نمرات'!S27,IF('ورود نمرات'!T27=98,'ورود نمرات'!S27/3,(('ورود نمرات'!T27*2)+'ورود نمرات'!S27)/3)),0.25)</f>
        <v>15.5</v>
      </c>
      <c r="T27" s="76"/>
      <c r="U27" s="75">
        <f>CEILING(IF('ورود نمرات'!V27=97,'ورود نمرات'!U27,IF('ورود نمرات'!V27=98,'ورود نمرات'!U27/3,(('ورود نمرات'!V27*2)+'ورود نمرات'!U27)/3)),0.25)</f>
        <v>20</v>
      </c>
      <c r="V27" s="76"/>
      <c r="W27" s="75">
        <f>CEILING(IF('ورود نمرات'!X27=97,'ورود نمرات'!W27,IF('ورود نمرات'!X27=98,'ورود نمرات'!W27/3,(('ورود نمرات'!X27*2)+'ورود نمرات'!W27)/3)),0.25)</f>
        <v>15</v>
      </c>
      <c r="X27" s="76"/>
      <c r="Y27" s="75">
        <f>CEILING(IF('ورود نمرات'!Z27=97,'ورود نمرات'!Y27,IF('ورود نمرات'!Z27=98,'ورود نمرات'!Y27/3,(('ورود نمرات'!Z27*2)+'ورود نمرات'!Y27)/3)),0.25)</f>
        <v>20</v>
      </c>
      <c r="Z27" s="76"/>
      <c r="AA27" s="75">
        <f>CEILING(IF('ورود نمرات'!AB27=97,'ورود نمرات'!AA27,IF('ورود نمرات'!AB27=98,'ورود نمرات'!AA27/3,(('ورود نمرات'!AB27*2)+'ورود نمرات'!AA27)/3)),0.25)</f>
        <v>20</v>
      </c>
      <c r="AB27" s="76"/>
      <c r="AC27" s="75">
        <f>CEILING(IF('ورود نمرات'!AD27=97,'ورود نمرات'!AC27,IF('ورود نمرات'!AD27=98,'ورود نمرات'!AC27/3,(('ورود نمرات'!AD27*2)+'ورود نمرات'!AC27)/3)),0.25)</f>
        <v>20</v>
      </c>
      <c r="AD27" s="76"/>
      <c r="AE27" s="75">
        <f>CEILING(IF('ورود نمرات'!AF27=97,'ورود نمرات'!AE27,IF('ورود نمرات'!AF27=98,'ورود نمرات'!AE27/3,(('ورود نمرات'!AF27*2)+'ورود نمرات'!AE27)/3)),0.25)</f>
        <v>20</v>
      </c>
      <c r="AF27" s="76"/>
      <c r="AG27" s="75">
        <f>CEILING(IF('ورود نمرات'!AH27=97,'ورود نمرات'!AG27,IF('ورود نمرات'!AH27=98,'ورود نمرات'!AG27/3,(('ورود نمرات'!AH27*2)+'ورود نمرات'!AG27)/3)),0.25)</f>
        <v>20</v>
      </c>
      <c r="AH27" s="76"/>
      <c r="AI27" s="75">
        <f>CEILING(IF('ورود نمرات'!AJ27=97,'ورود نمرات'!AI27,IF('ورود نمرات'!AJ27=98,'ورود نمرات'!AI27/3,(('ورود نمرات'!AJ27*2)+'ورود نمرات'!AI27)/3)),0.25)</f>
        <v>20</v>
      </c>
      <c r="AJ27" s="76"/>
      <c r="AK27" s="75">
        <f>CEILING('ورود نمرات'!AL27,0.25)</f>
        <v>20</v>
      </c>
      <c r="AL27" s="76"/>
      <c r="AM27" s="75">
        <f>CEILING('ورود نمرات'!AN27,0.25)</f>
        <v>6</v>
      </c>
      <c r="AN27" s="76"/>
      <c r="AO27" s="38">
        <f>'3'!AP27</f>
        <v>17.287878787878789</v>
      </c>
      <c r="AP27" s="42">
        <f t="shared" si="0"/>
        <v>11</v>
      </c>
    </row>
    <row r="28" spans="1:42" ht="15.75">
      <c r="A28" s="15" t="str">
        <f>'ورود نمرات'!A28</f>
        <v xml:space="preserve">علی </v>
      </c>
      <c r="B28" s="16" t="str">
        <f>'ورود نمرات'!B28</f>
        <v>كبیری بهشت خواه</v>
      </c>
      <c r="C28" s="75">
        <f>CEILING(IF('ورود نمرات'!D28=97,'ورود نمرات'!C28,IF('ورود نمرات'!D28=98,'ورود نمرات'!C28/3,(('ورود نمرات'!D28*2)+'ورود نمرات'!C28)/3)),0.25)</f>
        <v>18.5</v>
      </c>
      <c r="D28" s="76"/>
      <c r="E28" s="75">
        <f>CEILING(IF('ورود نمرات'!F28=97,'ورود نمرات'!E28,IF('ورود نمرات'!F28=98,'ورود نمرات'!E28/3,(('ورود نمرات'!F28*2)+'ورود نمرات'!E28)/3)),0.25)</f>
        <v>13.5</v>
      </c>
      <c r="F28" s="76"/>
      <c r="G28" s="75">
        <f>CEILING(IF('ورود نمرات'!H28=97,'ورود نمرات'!G28,IF('ورود نمرات'!H28=98,'ورود نمرات'!G28/3,(('ورود نمرات'!H28*2)+'ورود نمرات'!G28)/3)),0.25)</f>
        <v>9.5</v>
      </c>
      <c r="H28" s="76"/>
      <c r="I28" s="75">
        <f>CEILING(IF('ورود نمرات'!J28=97,'ورود نمرات'!I28,IF('ورود نمرات'!J28=98,'ورود نمرات'!I28/3,(('ورود نمرات'!J28*2)+'ورود نمرات'!I28)/3)),0.25)</f>
        <v>15.5</v>
      </c>
      <c r="J28" s="76"/>
      <c r="K28" s="75">
        <f>CEILING(IF('ورود نمرات'!L28=97,'ورود نمرات'!K28,IF('ورود نمرات'!L28=98,'ورود نمرات'!K28/3,(('ورود نمرات'!L28*2)+'ورود نمرات'!K28)/3)),0.25)</f>
        <v>14</v>
      </c>
      <c r="L28" s="76"/>
      <c r="M28" s="75">
        <f>CEILING(IF('ورود نمرات'!N28=97,'ورود نمرات'!M28,IF('ورود نمرات'!N28=98,'ورود نمرات'!M28/3,(('ورود نمرات'!N28*2)+'ورود نمرات'!M28)/3)),0.25)</f>
        <v>10</v>
      </c>
      <c r="N28" s="76"/>
      <c r="O28" s="75">
        <f>CEILING(IF('ورود نمرات'!P28=97,'ورود نمرات'!O28,IF('ورود نمرات'!P28=98,'ورود نمرات'!O28/3,(('ورود نمرات'!P28*2)+'ورود نمرات'!O28)/3)),0.25)</f>
        <v>10</v>
      </c>
      <c r="P28" s="76"/>
      <c r="Q28" s="75">
        <f>CEILING(IF('ورود نمرات'!R28=97,'ورود نمرات'!Q28,IF('ورود نمرات'!R28=98,'ورود نمرات'!Q28/3,(('ورود نمرات'!R28*2)+'ورود نمرات'!Q28)/3)),0.25)</f>
        <v>4</v>
      </c>
      <c r="R28" s="76"/>
      <c r="S28" s="75">
        <f>CEILING(IF('ورود نمرات'!T28=97,'ورود نمرات'!S28,IF('ورود نمرات'!T28=98,'ورود نمرات'!S28/3,(('ورود نمرات'!T28*2)+'ورود نمرات'!S28)/3)),0.25)</f>
        <v>6.25</v>
      </c>
      <c r="T28" s="76"/>
      <c r="U28" s="75">
        <f>CEILING(IF('ورود نمرات'!V28=97,'ورود نمرات'!U28,IF('ورود نمرات'!V28=98,'ورود نمرات'!U28/3,(('ورود نمرات'!V28*2)+'ورود نمرات'!U28)/3)),0.25)</f>
        <v>20</v>
      </c>
      <c r="V28" s="76"/>
      <c r="W28" s="75">
        <f>CEILING(IF('ورود نمرات'!X28=97,'ورود نمرات'!W28,IF('ورود نمرات'!X28=98,'ورود نمرات'!W28/3,(('ورود نمرات'!X28*2)+'ورود نمرات'!W28)/3)),0.25)</f>
        <v>5.75</v>
      </c>
      <c r="X28" s="76"/>
      <c r="Y28" s="75">
        <f>CEILING(IF('ورود نمرات'!Z28=97,'ورود نمرات'!Y28,IF('ورود نمرات'!Z28=98,'ورود نمرات'!Y28/3,(('ورود نمرات'!Z28*2)+'ورود نمرات'!Y28)/3)),0.25)</f>
        <v>18</v>
      </c>
      <c r="Z28" s="76"/>
      <c r="AA28" s="75">
        <f>CEILING(IF('ورود نمرات'!AB28=97,'ورود نمرات'!AA28,IF('ورود نمرات'!AB28=98,'ورود نمرات'!AA28/3,(('ورود نمرات'!AB28*2)+'ورود نمرات'!AA28)/3)),0.25)</f>
        <v>20</v>
      </c>
      <c r="AB28" s="76"/>
      <c r="AC28" s="75">
        <f>CEILING(IF('ورود نمرات'!AD28=97,'ورود نمرات'!AC28,IF('ورود نمرات'!AD28=98,'ورود نمرات'!AC28/3,(('ورود نمرات'!AD28*2)+'ورود نمرات'!AC28)/3)),0.25)</f>
        <v>20</v>
      </c>
      <c r="AD28" s="76"/>
      <c r="AE28" s="75">
        <f>CEILING(IF('ورود نمرات'!AF28=97,'ورود نمرات'!AE28,IF('ورود نمرات'!AF28=98,'ورود نمرات'!AE28/3,(('ورود نمرات'!AF28*2)+'ورود نمرات'!AE28)/3)),0.25)</f>
        <v>20</v>
      </c>
      <c r="AF28" s="76"/>
      <c r="AG28" s="75">
        <f>CEILING(IF('ورود نمرات'!AH28=97,'ورود نمرات'!AG28,IF('ورود نمرات'!AH28=98,'ورود نمرات'!AG28/3,(('ورود نمرات'!AH28*2)+'ورود نمرات'!AG28)/3)),0.25)</f>
        <v>20</v>
      </c>
      <c r="AH28" s="76"/>
      <c r="AI28" s="75">
        <f>CEILING(IF('ورود نمرات'!AJ28=97,'ورود نمرات'!AI28,IF('ورود نمرات'!AJ28=98,'ورود نمرات'!AI28/3,(('ورود نمرات'!AJ28*2)+'ورود نمرات'!AI28)/3)),0.25)</f>
        <v>18.75</v>
      </c>
      <c r="AJ28" s="76"/>
      <c r="AK28" s="75">
        <f>CEILING('ورود نمرات'!AL28,0.25)</f>
        <v>16</v>
      </c>
      <c r="AL28" s="76"/>
      <c r="AM28" s="75">
        <f>CEILING('ورود نمرات'!AN28,0.25)</f>
        <v>14</v>
      </c>
      <c r="AN28" s="76"/>
      <c r="AO28" s="38">
        <f>'3'!AP28</f>
        <v>14.356060606060606</v>
      </c>
      <c r="AP28" s="42">
        <f t="shared" si="0"/>
        <v>26</v>
      </c>
    </row>
    <row r="29" spans="1:42" ht="15.75">
      <c r="A29" s="15" t="str">
        <f>'ورود نمرات'!A29</f>
        <v xml:space="preserve">محمد </v>
      </c>
      <c r="B29" s="16" t="str">
        <f>'ورود نمرات'!B29</f>
        <v>كرمی</v>
      </c>
      <c r="C29" s="75">
        <f>CEILING(IF('ورود نمرات'!D29=97,'ورود نمرات'!C29,IF('ورود نمرات'!D29=98,'ورود نمرات'!C29/3,(('ورود نمرات'!D29*2)+'ورود نمرات'!C29)/3)),0.25)</f>
        <v>20</v>
      </c>
      <c r="D29" s="76"/>
      <c r="E29" s="75">
        <f>CEILING(IF('ورود نمرات'!F29=97,'ورود نمرات'!E29,IF('ورود نمرات'!F29=98,'ورود نمرات'!E29/3,(('ورود نمرات'!F29*2)+'ورود نمرات'!E29)/3)),0.25)</f>
        <v>20</v>
      </c>
      <c r="F29" s="76"/>
      <c r="G29" s="75">
        <f>CEILING(IF('ورود نمرات'!H29=97,'ورود نمرات'!G29,IF('ورود نمرات'!H29=98,'ورود نمرات'!G29/3,(('ورود نمرات'!H29*2)+'ورود نمرات'!G29)/3)),0.25)</f>
        <v>20</v>
      </c>
      <c r="H29" s="76"/>
      <c r="I29" s="75">
        <f>CEILING(IF('ورود نمرات'!J29=97,'ورود نمرات'!I29,IF('ورود نمرات'!J29=98,'ورود نمرات'!I29/3,(('ورود نمرات'!J29*2)+'ورود نمرات'!I29)/3)),0.25)</f>
        <v>19.5</v>
      </c>
      <c r="J29" s="76"/>
      <c r="K29" s="75">
        <f>CEILING(IF('ورود نمرات'!L29=97,'ورود نمرات'!K29,IF('ورود نمرات'!L29=98,'ورود نمرات'!K29/3,(('ورود نمرات'!L29*2)+'ورود نمرات'!K29)/3)),0.25)</f>
        <v>20</v>
      </c>
      <c r="L29" s="76"/>
      <c r="M29" s="75">
        <f>CEILING(IF('ورود نمرات'!N29=97,'ورود نمرات'!M29,IF('ورود نمرات'!N29=98,'ورود نمرات'!M29/3,(('ورود نمرات'!N29*2)+'ورود نمرات'!M29)/3)),0.25)</f>
        <v>20</v>
      </c>
      <c r="N29" s="76"/>
      <c r="O29" s="75">
        <f>CEILING(IF('ورود نمرات'!P29=97,'ورود نمرات'!O29,IF('ورود نمرات'!P29=98,'ورود نمرات'!O29/3,(('ورود نمرات'!P29*2)+'ورود نمرات'!O29)/3)),0.25)</f>
        <v>19.5</v>
      </c>
      <c r="P29" s="76"/>
      <c r="Q29" s="75">
        <f>CEILING(IF('ورود نمرات'!R29=97,'ورود نمرات'!Q29,IF('ورود نمرات'!R29=98,'ورود نمرات'!Q29/3,(('ورود نمرات'!R29*2)+'ورود نمرات'!Q29)/3)),0.25)</f>
        <v>18</v>
      </c>
      <c r="R29" s="76"/>
      <c r="S29" s="75">
        <f>CEILING(IF('ورود نمرات'!T29=97,'ورود نمرات'!S29,IF('ورود نمرات'!T29=98,'ورود نمرات'!S29/3,(('ورود نمرات'!T29*2)+'ورود نمرات'!S29)/3)),0.25)</f>
        <v>18.75</v>
      </c>
      <c r="T29" s="76"/>
      <c r="U29" s="75">
        <f>CEILING(IF('ورود نمرات'!V29=97,'ورود نمرات'!U29,IF('ورود نمرات'!V29=98,'ورود نمرات'!U29/3,(('ورود نمرات'!V29*2)+'ورود نمرات'!U29)/3)),0.25)</f>
        <v>20</v>
      </c>
      <c r="V29" s="76"/>
      <c r="W29" s="75">
        <f>CEILING(IF('ورود نمرات'!X29=97,'ورود نمرات'!W29,IF('ورود نمرات'!X29=98,'ورود نمرات'!W29/3,(('ورود نمرات'!X29*2)+'ورود نمرات'!W29)/3)),0.25)</f>
        <v>14.75</v>
      </c>
      <c r="X29" s="76"/>
      <c r="Y29" s="75">
        <f>CEILING(IF('ورود نمرات'!Z29=97,'ورود نمرات'!Y29,IF('ورود نمرات'!Z29=98,'ورود نمرات'!Y29/3,(('ورود نمرات'!Z29*2)+'ورود نمرات'!Y29)/3)),0.25)</f>
        <v>20</v>
      </c>
      <c r="Z29" s="76"/>
      <c r="AA29" s="75">
        <f>CEILING(IF('ورود نمرات'!AB29=97,'ورود نمرات'!AA29,IF('ورود نمرات'!AB29=98,'ورود نمرات'!AA29/3,(('ورود نمرات'!AB29*2)+'ورود نمرات'!AA29)/3)),0.25)</f>
        <v>20</v>
      </c>
      <c r="AB29" s="76"/>
      <c r="AC29" s="75">
        <f>CEILING(IF('ورود نمرات'!AD29=97,'ورود نمرات'!AC29,IF('ورود نمرات'!AD29=98,'ورود نمرات'!AC29/3,(('ورود نمرات'!AD29*2)+'ورود نمرات'!AC29)/3)),0.25)</f>
        <v>20</v>
      </c>
      <c r="AD29" s="76"/>
      <c r="AE29" s="75">
        <f>CEILING(IF('ورود نمرات'!AF29=97,'ورود نمرات'!AE29,IF('ورود نمرات'!AF29=98,'ورود نمرات'!AE29/3,(('ورود نمرات'!AF29*2)+'ورود نمرات'!AE29)/3)),0.25)</f>
        <v>18.75</v>
      </c>
      <c r="AF29" s="76"/>
      <c r="AG29" s="75">
        <f>CEILING(IF('ورود نمرات'!AH29=97,'ورود نمرات'!AG29,IF('ورود نمرات'!AH29=98,'ورود نمرات'!AG29/3,(('ورود نمرات'!AH29*2)+'ورود نمرات'!AG29)/3)),0.25)</f>
        <v>20</v>
      </c>
      <c r="AH29" s="76"/>
      <c r="AI29" s="75">
        <f>CEILING(IF('ورود نمرات'!AJ29=97,'ورود نمرات'!AI29,IF('ورود نمرات'!AJ29=98,'ورود نمرات'!AI29/3,(('ورود نمرات'!AJ29*2)+'ورود نمرات'!AI29)/3)),0.25)</f>
        <v>15.75</v>
      </c>
      <c r="AJ29" s="76"/>
      <c r="AK29" s="75">
        <f>CEILING('ورود نمرات'!AL29,0.25)</f>
        <v>18</v>
      </c>
      <c r="AL29" s="76"/>
      <c r="AM29" s="75">
        <f>CEILING('ورود نمرات'!AN29,0.25)</f>
        <v>0</v>
      </c>
      <c r="AN29" s="76"/>
      <c r="AO29" s="38">
        <f>'3'!AP29</f>
        <v>18.075757575757578</v>
      </c>
      <c r="AP29" s="42">
        <f t="shared" si="0"/>
        <v>6</v>
      </c>
    </row>
    <row r="30" spans="1:42" ht="15.75">
      <c r="A30" s="15" t="str">
        <f>'ورود نمرات'!A30</f>
        <v xml:space="preserve">محمدپارسا </v>
      </c>
      <c r="B30" s="16" t="str">
        <f>'ورود نمرات'!B30</f>
        <v>كریمی</v>
      </c>
      <c r="C30" s="75">
        <f>CEILING(IF('ورود نمرات'!D30=97,'ورود نمرات'!C30,IF('ورود نمرات'!D30=98,'ورود نمرات'!C30/3,(('ورود نمرات'!D30*2)+'ورود نمرات'!C30)/3)),0.25)</f>
        <v>19.5</v>
      </c>
      <c r="D30" s="76"/>
      <c r="E30" s="75">
        <f>CEILING(IF('ورود نمرات'!F30=97,'ورود نمرات'!E30,IF('ورود نمرات'!F30=98,'ورود نمرات'!E30/3,(('ورود نمرات'!F30*2)+'ورود نمرات'!E30)/3)),0.25)</f>
        <v>18.75</v>
      </c>
      <c r="F30" s="76"/>
      <c r="G30" s="75">
        <f>CEILING(IF('ورود نمرات'!H30=97,'ورود نمرات'!G30,IF('ورود نمرات'!H30=98,'ورود نمرات'!G30/3,(('ورود نمرات'!H30*2)+'ورود نمرات'!G30)/3)),0.25)</f>
        <v>20</v>
      </c>
      <c r="H30" s="76"/>
      <c r="I30" s="75">
        <f>CEILING(IF('ورود نمرات'!J30=97,'ورود نمرات'!I30,IF('ورود نمرات'!J30=98,'ورود نمرات'!I30/3,(('ورود نمرات'!J30*2)+'ورود نمرات'!I30)/3)),0.25)</f>
        <v>19.5</v>
      </c>
      <c r="J30" s="76"/>
      <c r="K30" s="75">
        <f>CEILING(IF('ورود نمرات'!L30=97,'ورود نمرات'!K30,IF('ورود نمرات'!L30=98,'ورود نمرات'!K30/3,(('ورود نمرات'!L30*2)+'ورود نمرات'!K30)/3)),0.25)</f>
        <v>19</v>
      </c>
      <c r="L30" s="76"/>
      <c r="M30" s="75">
        <f>CEILING(IF('ورود نمرات'!N30=97,'ورود نمرات'!M30,IF('ورود نمرات'!N30=98,'ورود نمرات'!M30/3,(('ورود نمرات'!N30*2)+'ورود نمرات'!M30)/3)),0.25)</f>
        <v>10</v>
      </c>
      <c r="N30" s="76"/>
      <c r="O30" s="75">
        <f>CEILING(IF('ورود نمرات'!P30=97,'ورود نمرات'!O30,IF('ورود نمرات'!P30=98,'ورود نمرات'!O30/3,(('ورود نمرات'!P30*2)+'ورود نمرات'!O30)/3)),0.25)</f>
        <v>18</v>
      </c>
      <c r="P30" s="76"/>
      <c r="Q30" s="75">
        <f>CEILING(IF('ورود نمرات'!R30=97,'ورود نمرات'!Q30,IF('ورود نمرات'!R30=98,'ورود نمرات'!Q30/3,(('ورود نمرات'!R30*2)+'ورود نمرات'!Q30)/3)),0.25)</f>
        <v>8.75</v>
      </c>
      <c r="R30" s="76"/>
      <c r="S30" s="75">
        <f>CEILING(IF('ورود نمرات'!T30=97,'ورود نمرات'!S30,IF('ورود نمرات'!T30=98,'ورود نمرات'!S30/3,(('ورود نمرات'!T30*2)+'ورود نمرات'!S30)/3)),0.25)</f>
        <v>12.5</v>
      </c>
      <c r="T30" s="76"/>
      <c r="U30" s="75">
        <f>CEILING(IF('ورود نمرات'!V30=97,'ورود نمرات'!U30,IF('ورود نمرات'!V30=98,'ورود نمرات'!U30/3,(('ورود نمرات'!V30*2)+'ورود نمرات'!U30)/3)),0.25)</f>
        <v>20</v>
      </c>
      <c r="V30" s="76"/>
      <c r="W30" s="75">
        <f>CEILING(IF('ورود نمرات'!X30=97,'ورود نمرات'!W30,IF('ورود نمرات'!X30=98,'ورود نمرات'!W30/3,(('ورود نمرات'!X30*2)+'ورود نمرات'!W30)/3)),0.25)</f>
        <v>14.75</v>
      </c>
      <c r="X30" s="76"/>
      <c r="Y30" s="75">
        <f>CEILING(IF('ورود نمرات'!Z30=97,'ورود نمرات'!Y30,IF('ورود نمرات'!Z30=98,'ورود نمرات'!Y30/3,(('ورود نمرات'!Z30*2)+'ورود نمرات'!Y30)/3)),0.25)</f>
        <v>20</v>
      </c>
      <c r="Z30" s="76"/>
      <c r="AA30" s="75">
        <f>CEILING(IF('ورود نمرات'!AB30=97,'ورود نمرات'!AA30,IF('ورود نمرات'!AB30=98,'ورود نمرات'!AA30/3,(('ورود نمرات'!AB30*2)+'ورود نمرات'!AA30)/3)),0.25)</f>
        <v>20</v>
      </c>
      <c r="AB30" s="76"/>
      <c r="AC30" s="75">
        <f>CEILING(IF('ورود نمرات'!AD30=97,'ورود نمرات'!AC30,IF('ورود نمرات'!AD30=98,'ورود نمرات'!AC30/3,(('ورود نمرات'!AD30*2)+'ورود نمرات'!AC30)/3)),0.25)</f>
        <v>20</v>
      </c>
      <c r="AD30" s="76"/>
      <c r="AE30" s="75">
        <f>CEILING(IF('ورود نمرات'!AF30=97,'ورود نمرات'!AE30,IF('ورود نمرات'!AF30=98,'ورود نمرات'!AE30/3,(('ورود نمرات'!AF30*2)+'ورود نمرات'!AE30)/3)),0.25)</f>
        <v>15.75</v>
      </c>
      <c r="AF30" s="76"/>
      <c r="AG30" s="75">
        <f>CEILING(IF('ورود نمرات'!AH30=97,'ورود نمرات'!AG30,IF('ورود نمرات'!AH30=98,'ورود نمرات'!AG30/3,(('ورود نمرات'!AH30*2)+'ورود نمرات'!AG30)/3)),0.25)</f>
        <v>10</v>
      </c>
      <c r="AH30" s="76"/>
      <c r="AI30" s="75">
        <f>CEILING(IF('ورود نمرات'!AJ30=97,'ورود نمرات'!AI30,IF('ورود نمرات'!AJ30=98,'ورود نمرات'!AI30/3,(('ورود نمرات'!AJ30*2)+'ورود نمرات'!AI30)/3)),0.25)</f>
        <v>20</v>
      </c>
      <c r="AJ30" s="76"/>
      <c r="AK30" s="75">
        <f>CEILING('ورود نمرات'!AL30,0.25)</f>
        <v>20</v>
      </c>
      <c r="AL30" s="76"/>
      <c r="AM30" s="75">
        <f>CEILING('ورود نمرات'!AN30,0.25)</f>
        <v>6</v>
      </c>
      <c r="AN30" s="76"/>
      <c r="AO30" s="38">
        <f>'3'!AP30</f>
        <v>16.234848484848484</v>
      </c>
      <c r="AP30" s="42">
        <f t="shared" si="0"/>
        <v>15</v>
      </c>
    </row>
    <row r="31" spans="1:42" ht="15.75">
      <c r="A31" s="15" t="str">
        <f>'ورود نمرات'!A31</f>
        <v xml:space="preserve">امیر </v>
      </c>
      <c r="B31" s="16" t="str">
        <f>'ورود نمرات'!B31</f>
        <v>كلاته ملائی</v>
      </c>
      <c r="C31" s="75">
        <f>CEILING(IF('ورود نمرات'!D31=97,'ورود نمرات'!C31,IF('ورود نمرات'!D31=98,'ورود نمرات'!C31/3,(('ورود نمرات'!D31*2)+'ورود نمرات'!C31)/3)),0.25)</f>
        <v>15.5</v>
      </c>
      <c r="D31" s="76"/>
      <c r="E31" s="75">
        <f>CEILING(IF('ورود نمرات'!F31=97,'ورود نمرات'!E31,IF('ورود نمرات'!F31=98,'ورود نمرات'!E31/3,(('ورود نمرات'!F31*2)+'ورود نمرات'!E31)/3)),0.25)</f>
        <v>14</v>
      </c>
      <c r="F31" s="76"/>
      <c r="G31" s="75">
        <f>CEILING(IF('ورود نمرات'!H31=97,'ورود نمرات'!G31,IF('ورود نمرات'!H31=98,'ورود نمرات'!G31/3,(('ورود نمرات'!H31*2)+'ورود نمرات'!G31)/3)),0.25)</f>
        <v>17.75</v>
      </c>
      <c r="H31" s="76"/>
      <c r="I31" s="75">
        <f>CEILING(IF('ورود نمرات'!J31=97,'ورود نمرات'!I31,IF('ورود نمرات'!J31=98,'ورود نمرات'!I31/3,(('ورود نمرات'!J31*2)+'ورود نمرات'!I31)/3)),0.25)</f>
        <v>17</v>
      </c>
      <c r="J31" s="76"/>
      <c r="K31" s="75">
        <f>CEILING(IF('ورود نمرات'!L31=97,'ورود نمرات'!K31,IF('ورود نمرات'!L31=98,'ورود نمرات'!K31/3,(('ورود نمرات'!L31*2)+'ورود نمرات'!K31)/3)),0.25)</f>
        <v>14</v>
      </c>
      <c r="L31" s="76"/>
      <c r="M31" s="75">
        <f>CEILING(IF('ورود نمرات'!N31=97,'ورود نمرات'!M31,IF('ورود نمرات'!N31=98,'ورود نمرات'!M31/3,(('ورود نمرات'!N31*2)+'ورود نمرات'!M31)/3)),0.25)</f>
        <v>7.75</v>
      </c>
      <c r="N31" s="76"/>
      <c r="O31" s="75">
        <f>CEILING(IF('ورود نمرات'!P31=97,'ورود نمرات'!O31,IF('ورود نمرات'!P31=98,'ورود نمرات'!O31/3,(('ورود نمرات'!P31*2)+'ورود نمرات'!O31)/3)),0.25)</f>
        <v>8.75</v>
      </c>
      <c r="P31" s="76"/>
      <c r="Q31" s="75">
        <f>CEILING(IF('ورود نمرات'!R31=97,'ورود نمرات'!Q31,IF('ورود نمرات'!R31=98,'ورود نمرات'!Q31/3,(('ورود نمرات'!R31*2)+'ورود نمرات'!Q31)/3)),0.25)</f>
        <v>4</v>
      </c>
      <c r="R31" s="76"/>
      <c r="S31" s="75">
        <f>CEILING(IF('ورود نمرات'!T31=97,'ورود نمرات'!S31,IF('ورود نمرات'!T31=98,'ورود نمرات'!S31/3,(('ورود نمرات'!T31*2)+'ورود نمرات'!S31)/3)),0.25)</f>
        <v>5</v>
      </c>
      <c r="T31" s="76"/>
      <c r="U31" s="75">
        <f>CEILING(IF('ورود نمرات'!V31=97,'ورود نمرات'!U31,IF('ورود نمرات'!V31=98,'ورود نمرات'!U31/3,(('ورود نمرات'!V31*2)+'ورود نمرات'!U31)/3)),0.25)</f>
        <v>20</v>
      </c>
      <c r="V31" s="76"/>
      <c r="W31" s="75">
        <f>CEILING(IF('ورود نمرات'!X31=97,'ورود نمرات'!W31,IF('ورود نمرات'!X31=98,'ورود نمرات'!W31/3,(('ورود نمرات'!X31*2)+'ورود نمرات'!W31)/3)),0.25)</f>
        <v>9.5</v>
      </c>
      <c r="X31" s="76"/>
      <c r="Y31" s="75">
        <f>CEILING(IF('ورود نمرات'!Z31=97,'ورود نمرات'!Y31,IF('ورود نمرات'!Z31=98,'ورود نمرات'!Y31/3,(('ورود نمرات'!Z31*2)+'ورود نمرات'!Y31)/3)),0.25)</f>
        <v>19.5</v>
      </c>
      <c r="Z31" s="76"/>
      <c r="AA31" s="75">
        <f>CEILING(IF('ورود نمرات'!AB31=97,'ورود نمرات'!AA31,IF('ورود نمرات'!AB31=98,'ورود نمرات'!AA31/3,(('ورود نمرات'!AB31*2)+'ورود نمرات'!AA31)/3)),0.25)</f>
        <v>10</v>
      </c>
      <c r="AB31" s="76"/>
      <c r="AC31" s="75">
        <f>CEILING(IF('ورود نمرات'!AD31=97,'ورود نمرات'!AC31,IF('ورود نمرات'!AD31=98,'ورود نمرات'!AC31/3,(('ورود نمرات'!AD31*2)+'ورود نمرات'!AC31)/3)),0.25)</f>
        <v>20</v>
      </c>
      <c r="AD31" s="76"/>
      <c r="AE31" s="75">
        <f>CEILING(IF('ورود نمرات'!AF31=97,'ورود نمرات'!AE31,IF('ورود نمرات'!AF31=98,'ورود نمرات'!AE31/3,(('ورود نمرات'!AF31*2)+'ورود نمرات'!AE31)/3)),0.25)</f>
        <v>20</v>
      </c>
      <c r="AF31" s="76"/>
      <c r="AG31" s="75">
        <f>CEILING(IF('ورود نمرات'!AH31=97,'ورود نمرات'!AG31,IF('ورود نمرات'!AH31=98,'ورود نمرات'!AG31/3,(('ورود نمرات'!AH31*2)+'ورود نمرات'!AG31)/3)),0.25)</f>
        <v>20</v>
      </c>
      <c r="AH31" s="76"/>
      <c r="AI31" s="75">
        <f>CEILING(IF('ورود نمرات'!AJ31=97,'ورود نمرات'!AI31,IF('ورود نمرات'!AJ31=98,'ورود نمرات'!AI31/3,(('ورود نمرات'!AJ31*2)+'ورود نمرات'!AI31)/3)),0.25)</f>
        <v>15.75</v>
      </c>
      <c r="AJ31" s="76"/>
      <c r="AK31" s="75">
        <f>CEILING('ورود نمرات'!AL31,0.25)</f>
        <v>20</v>
      </c>
      <c r="AL31" s="76"/>
      <c r="AM31" s="75">
        <f>CEILING('ورود نمرات'!AN31,0.25)</f>
        <v>8.5</v>
      </c>
      <c r="AN31" s="76"/>
      <c r="AO31" s="38">
        <f>'3'!AP31</f>
        <v>13.992424242424242</v>
      </c>
      <c r="AP31" s="42">
        <f t="shared" si="0"/>
        <v>30</v>
      </c>
    </row>
    <row r="32" spans="1:42" ht="15.75">
      <c r="A32" s="15" t="str">
        <f>'ورود نمرات'!A32</f>
        <v xml:space="preserve">محمد </v>
      </c>
      <c r="B32" s="16" t="str">
        <f>'ورود نمرات'!B32</f>
        <v>مختاری مقدم</v>
      </c>
      <c r="C32" s="75">
        <f>CEILING(IF('ورود نمرات'!D32=97,'ورود نمرات'!C32,IF('ورود نمرات'!D32=98,'ورود نمرات'!C32/3,(('ورود نمرات'!D32*2)+'ورود نمرات'!C32)/3)),0.25)</f>
        <v>19</v>
      </c>
      <c r="D32" s="76"/>
      <c r="E32" s="75">
        <f>CEILING(IF('ورود نمرات'!F32=97,'ورود نمرات'!E32,IF('ورود نمرات'!F32=98,'ورود نمرات'!E32/3,(('ورود نمرات'!F32*2)+'ورود نمرات'!E32)/3)),0.25)</f>
        <v>4</v>
      </c>
      <c r="F32" s="76"/>
      <c r="G32" s="75">
        <f>CEILING(IF('ورود نمرات'!H32=97,'ورود نمرات'!G32,IF('ورود نمرات'!H32=98,'ورود نمرات'!G32/3,(('ورود نمرات'!H32*2)+'ورود نمرات'!G32)/3)),0.25)</f>
        <v>11.5</v>
      </c>
      <c r="H32" s="76"/>
      <c r="I32" s="75">
        <f>CEILING(IF('ورود نمرات'!J32=97,'ورود نمرات'!I32,IF('ورود نمرات'!J32=98,'ورود نمرات'!I32/3,(('ورود نمرات'!J32*2)+'ورود نمرات'!I32)/3)),0.25)</f>
        <v>16</v>
      </c>
      <c r="J32" s="76"/>
      <c r="K32" s="75">
        <f>CEILING(IF('ورود نمرات'!L32=97,'ورود نمرات'!K32,IF('ورود نمرات'!L32=98,'ورود نمرات'!K32/3,(('ورود نمرات'!L32*2)+'ورود نمرات'!K32)/3)),0.25)</f>
        <v>10</v>
      </c>
      <c r="L32" s="76"/>
      <c r="M32" s="75">
        <f>CEILING(IF('ورود نمرات'!N32=97,'ورود نمرات'!M32,IF('ورود نمرات'!N32=98,'ورود نمرات'!M32/3,(('ورود نمرات'!N32*2)+'ورود نمرات'!M32)/3)),0.25)</f>
        <v>10.5</v>
      </c>
      <c r="N32" s="76"/>
      <c r="O32" s="75">
        <f>CEILING(IF('ورود نمرات'!P32=97,'ورود نمرات'!O32,IF('ورود نمرات'!P32=98,'ورود نمرات'!O32/3,(('ورود نمرات'!P32*2)+'ورود نمرات'!O32)/3)),0.25)</f>
        <v>2.5</v>
      </c>
      <c r="P32" s="76"/>
      <c r="Q32" s="75">
        <f>CEILING(IF('ورود نمرات'!R32=97,'ورود نمرات'!Q32,IF('ورود نمرات'!R32=98,'ورود نمرات'!Q32/3,(('ورود نمرات'!R32*2)+'ورود نمرات'!Q32)/3)),0.25)</f>
        <v>11</v>
      </c>
      <c r="R32" s="76"/>
      <c r="S32" s="75">
        <f>CEILING(IF('ورود نمرات'!T32=97,'ورود نمرات'!S32,IF('ورود نمرات'!T32=98,'ورود نمرات'!S32/3,(('ورود نمرات'!T32*2)+'ورود نمرات'!S32)/3)),0.25)</f>
        <v>5</v>
      </c>
      <c r="T32" s="76"/>
      <c r="U32" s="75">
        <f>CEILING(IF('ورود نمرات'!V32=97,'ورود نمرات'!U32,IF('ورود نمرات'!V32=98,'ورود نمرات'!U32/3,(('ورود نمرات'!V32*2)+'ورود نمرات'!U32)/3)),0.25)</f>
        <v>19.75</v>
      </c>
      <c r="V32" s="76"/>
      <c r="W32" s="75">
        <f>CEILING(IF('ورود نمرات'!X32=97,'ورود نمرات'!W32,IF('ورود نمرات'!X32=98,'ورود نمرات'!W32/3,(('ورود نمرات'!X32*2)+'ورود نمرات'!W32)/3)),0.25)</f>
        <v>6.75</v>
      </c>
      <c r="X32" s="76"/>
      <c r="Y32" s="75">
        <f>CEILING(IF('ورود نمرات'!Z32=97,'ورود نمرات'!Y32,IF('ورود نمرات'!Z32=98,'ورود نمرات'!Y32/3,(('ورود نمرات'!Z32*2)+'ورود نمرات'!Y32)/3)),0.25)</f>
        <v>10</v>
      </c>
      <c r="Z32" s="76"/>
      <c r="AA32" s="75">
        <f>CEILING(IF('ورود نمرات'!AB32=97,'ورود نمرات'!AA32,IF('ورود نمرات'!AB32=98,'ورود نمرات'!AA32/3,(('ورود نمرات'!AB32*2)+'ورود نمرات'!AA32)/3)),0.25)</f>
        <v>10</v>
      </c>
      <c r="AB32" s="76"/>
      <c r="AC32" s="75">
        <f>CEILING(IF('ورود نمرات'!AD32=97,'ورود نمرات'!AC32,IF('ورود نمرات'!AD32=98,'ورود نمرات'!AC32/3,(('ورود نمرات'!AD32*2)+'ورود نمرات'!AC32)/3)),0.25)</f>
        <v>20</v>
      </c>
      <c r="AD32" s="76"/>
      <c r="AE32" s="75">
        <f>CEILING(IF('ورود نمرات'!AF32=97,'ورود نمرات'!AE32,IF('ورود نمرات'!AF32=98,'ورود نمرات'!AE32/3,(('ورود نمرات'!AF32*2)+'ورود نمرات'!AE32)/3)),0.25)</f>
        <v>20</v>
      </c>
      <c r="AF32" s="76"/>
      <c r="AG32" s="75">
        <f>CEILING(IF('ورود نمرات'!AH32=97,'ورود نمرات'!AG32,IF('ورود نمرات'!AH32=98,'ورود نمرات'!AG32/3,(('ورود نمرات'!AH32*2)+'ورود نمرات'!AG32)/3)),0.25)</f>
        <v>10</v>
      </c>
      <c r="AH32" s="76"/>
      <c r="AI32" s="75">
        <f>CEILING(IF('ورود نمرات'!AJ32=97,'ورود نمرات'!AI32,IF('ورود نمرات'!AJ32=98,'ورود نمرات'!AI32/3,(('ورود نمرات'!AJ32*2)+'ورود نمرات'!AI32)/3)),0.25)</f>
        <v>20</v>
      </c>
      <c r="AJ32" s="76"/>
      <c r="AK32" s="75">
        <f>CEILING('ورود نمرات'!AL32,0.25)</f>
        <v>13</v>
      </c>
      <c r="AL32" s="76"/>
      <c r="AM32" s="75">
        <f>CEILING('ورود نمرات'!AN32,0.25)</f>
        <v>11.5</v>
      </c>
      <c r="AN32" s="76"/>
      <c r="AO32" s="38">
        <f>'3'!AP32</f>
        <v>11.386363636363637</v>
      </c>
      <c r="AP32" s="42">
        <f t="shared" si="0"/>
        <v>43</v>
      </c>
    </row>
    <row r="33" spans="1:42" ht="15.75">
      <c r="A33" s="15" t="str">
        <f>'ورود نمرات'!A33</f>
        <v xml:space="preserve">مهدی  </v>
      </c>
      <c r="B33" s="16" t="str">
        <f>'ورود نمرات'!B33</f>
        <v>مرتضوی</v>
      </c>
      <c r="C33" s="75">
        <f>CEILING(IF('ورود نمرات'!D33=97,'ورود نمرات'!C33,IF('ورود نمرات'!D33=98,'ورود نمرات'!C33/3,(('ورود نمرات'!D33*2)+'ورود نمرات'!C33)/3)),0.25)</f>
        <v>20</v>
      </c>
      <c r="D33" s="76"/>
      <c r="E33" s="75">
        <f>CEILING(IF('ورود نمرات'!F33=97,'ورود نمرات'!E33,IF('ورود نمرات'!F33=98,'ورود نمرات'!E33/3,(('ورود نمرات'!F33*2)+'ورود نمرات'!E33)/3)),0.25)</f>
        <v>18.75</v>
      </c>
      <c r="F33" s="76"/>
      <c r="G33" s="75">
        <f>CEILING(IF('ورود نمرات'!H33=97,'ورود نمرات'!G33,IF('ورود نمرات'!H33=98,'ورود نمرات'!G33/3,(('ورود نمرات'!H33*2)+'ورود نمرات'!G33)/3)),0.25)</f>
        <v>20</v>
      </c>
      <c r="H33" s="76"/>
      <c r="I33" s="75">
        <f>CEILING(IF('ورود نمرات'!J33=97,'ورود نمرات'!I33,IF('ورود نمرات'!J33=98,'ورود نمرات'!I33/3,(('ورود نمرات'!J33*2)+'ورود نمرات'!I33)/3)),0.25)</f>
        <v>20</v>
      </c>
      <c r="J33" s="76"/>
      <c r="K33" s="75">
        <f>CEILING(IF('ورود نمرات'!L33=97,'ورود نمرات'!K33,IF('ورود نمرات'!L33=98,'ورود نمرات'!K33/3,(('ورود نمرات'!L33*2)+'ورود نمرات'!K33)/3)),0.25)</f>
        <v>20</v>
      </c>
      <c r="L33" s="76"/>
      <c r="M33" s="75">
        <f>CEILING(IF('ورود نمرات'!N33=97,'ورود نمرات'!M33,IF('ورود نمرات'!N33=98,'ورود نمرات'!M33/3,(('ورود نمرات'!N33*2)+'ورود نمرات'!M33)/3)),0.25)</f>
        <v>20</v>
      </c>
      <c r="N33" s="76"/>
      <c r="O33" s="75">
        <f>CEILING(IF('ورود نمرات'!P33=97,'ورود نمرات'!O33,IF('ورود نمرات'!P33=98,'ورود نمرات'!O33/3,(('ورود نمرات'!P33*2)+'ورود نمرات'!O33)/3)),0.25)</f>
        <v>6.75</v>
      </c>
      <c r="P33" s="76"/>
      <c r="Q33" s="75">
        <f>CEILING(IF('ورود نمرات'!R33=97,'ورود نمرات'!Q33,IF('ورود نمرات'!R33=98,'ورود نمرات'!Q33/3,(('ورود نمرات'!R33*2)+'ورود نمرات'!Q33)/3)),0.25)</f>
        <v>15.5</v>
      </c>
      <c r="R33" s="76"/>
      <c r="S33" s="75">
        <f>CEILING(IF('ورود نمرات'!T33=97,'ورود نمرات'!S33,IF('ورود نمرات'!T33=98,'ورود نمرات'!S33/3,(('ورود نمرات'!T33*2)+'ورود نمرات'!S33)/3)),0.25)</f>
        <v>15.5</v>
      </c>
      <c r="T33" s="76"/>
      <c r="U33" s="75">
        <f>CEILING(IF('ورود نمرات'!V33=97,'ورود نمرات'!U33,IF('ورود نمرات'!V33=98,'ورود نمرات'!U33/3,(('ورود نمرات'!V33*2)+'ورود نمرات'!U33)/3)),0.25)</f>
        <v>20</v>
      </c>
      <c r="V33" s="76"/>
      <c r="W33" s="75">
        <f>CEILING(IF('ورود نمرات'!X33=97,'ورود نمرات'!W33,IF('ورود نمرات'!X33=98,'ورود نمرات'!W33/3,(('ورود نمرات'!X33*2)+'ورود نمرات'!W33)/3)),0.25)</f>
        <v>20</v>
      </c>
      <c r="X33" s="76"/>
      <c r="Y33" s="75">
        <f>CEILING(IF('ورود نمرات'!Z33=97,'ورود نمرات'!Y33,IF('ورود نمرات'!Z33=98,'ورود نمرات'!Y33/3,(('ورود نمرات'!Z33*2)+'ورود نمرات'!Y33)/3)),0.25)</f>
        <v>20</v>
      </c>
      <c r="Z33" s="76"/>
      <c r="AA33" s="75">
        <f>CEILING(IF('ورود نمرات'!AB33=97,'ورود نمرات'!AA33,IF('ورود نمرات'!AB33=98,'ورود نمرات'!AA33/3,(('ورود نمرات'!AB33*2)+'ورود نمرات'!AA33)/3)),0.25)</f>
        <v>20</v>
      </c>
      <c r="AB33" s="76"/>
      <c r="AC33" s="75">
        <f>CEILING(IF('ورود نمرات'!AD33=97,'ورود نمرات'!AC33,IF('ورود نمرات'!AD33=98,'ورود نمرات'!AC33/3,(('ورود نمرات'!AD33*2)+'ورود نمرات'!AC33)/3)),0.25)</f>
        <v>20</v>
      </c>
      <c r="AD33" s="76"/>
      <c r="AE33" s="75">
        <f>CEILING(IF('ورود نمرات'!AF33=97,'ورود نمرات'!AE33,IF('ورود نمرات'!AF33=98,'ورود نمرات'!AE33/3,(('ورود نمرات'!AF33*2)+'ورود نمرات'!AE33)/3)),0.25)</f>
        <v>20</v>
      </c>
      <c r="AF33" s="76"/>
      <c r="AG33" s="75">
        <f>CEILING(IF('ورود نمرات'!AH33=97,'ورود نمرات'!AG33,IF('ورود نمرات'!AH33=98,'ورود نمرات'!AG33/3,(('ورود نمرات'!AH33*2)+'ورود نمرات'!AG33)/3)),0.25)</f>
        <v>20</v>
      </c>
      <c r="AH33" s="76"/>
      <c r="AI33" s="75">
        <f>CEILING(IF('ورود نمرات'!AJ33=97,'ورود نمرات'!AI33,IF('ورود نمرات'!AJ33=98,'ورود نمرات'!AI33/3,(('ورود نمرات'!AJ33*2)+'ورود نمرات'!AI33)/3)),0.25)</f>
        <v>20</v>
      </c>
      <c r="AJ33" s="76"/>
      <c r="AK33" s="75">
        <f>CEILING('ورود نمرات'!AL33,0.25)</f>
        <v>20</v>
      </c>
      <c r="AL33" s="76"/>
      <c r="AM33" s="75">
        <f>CEILING('ورود نمرات'!AN33,0.25)</f>
        <v>17</v>
      </c>
      <c r="AN33" s="76"/>
      <c r="AO33" s="38">
        <f>'3'!AP33</f>
        <v>18.621212121212121</v>
      </c>
      <c r="AP33" s="42">
        <f t="shared" si="0"/>
        <v>3</v>
      </c>
    </row>
    <row r="34" spans="1:42" ht="15.75">
      <c r="A34" s="15" t="str">
        <f>'ورود نمرات'!A34</f>
        <v xml:space="preserve">علیرضا </v>
      </c>
      <c r="B34" s="16" t="str">
        <f>'ورود نمرات'!B34</f>
        <v>نجاری ارانی</v>
      </c>
      <c r="C34" s="75">
        <f>CEILING(IF('ورود نمرات'!D34=97,'ورود نمرات'!C34,IF('ورود نمرات'!D34=98,'ورود نمرات'!C34/3,(('ورود نمرات'!D34*2)+'ورود نمرات'!C34)/3)),0.25)</f>
        <v>15</v>
      </c>
      <c r="D34" s="76"/>
      <c r="E34" s="75">
        <f>CEILING(IF('ورود نمرات'!F34=97,'ورود نمرات'!E34,IF('ورود نمرات'!F34=98,'ورود نمرات'!E34/3,(('ورود نمرات'!F34*2)+'ورود نمرات'!E34)/3)),0.25)</f>
        <v>11.75</v>
      </c>
      <c r="F34" s="76"/>
      <c r="G34" s="75">
        <f>CEILING(IF('ورود نمرات'!H34=97,'ورود نمرات'!G34,IF('ورود نمرات'!H34=98,'ورود نمرات'!G34/3,(('ورود نمرات'!H34*2)+'ورود نمرات'!G34)/3)),0.25)</f>
        <v>15.75</v>
      </c>
      <c r="H34" s="76"/>
      <c r="I34" s="75">
        <f>CEILING(IF('ورود نمرات'!J34=97,'ورود نمرات'!I34,IF('ورود نمرات'!J34=98,'ورود نمرات'!I34/3,(('ورود نمرات'!J34*2)+'ورود نمرات'!I34)/3)),0.25)</f>
        <v>19.5</v>
      </c>
      <c r="J34" s="76"/>
      <c r="K34" s="75">
        <f>CEILING(IF('ورود نمرات'!L34=97,'ورود نمرات'!K34,IF('ورود نمرات'!L34=98,'ورود نمرات'!K34/3,(('ورود نمرات'!L34*2)+'ورود نمرات'!K34)/3)),0.25)</f>
        <v>18</v>
      </c>
      <c r="L34" s="76"/>
      <c r="M34" s="75">
        <f>CEILING(IF('ورود نمرات'!N34=97,'ورود نمرات'!M34,IF('ورود نمرات'!N34=98,'ورود نمرات'!M34/3,(('ورود نمرات'!N34*2)+'ورود نمرات'!M34)/3)),0.25)</f>
        <v>9</v>
      </c>
      <c r="N34" s="76"/>
      <c r="O34" s="75">
        <f>CEILING(IF('ورود نمرات'!P34=97,'ورود نمرات'!O34,IF('ورود نمرات'!P34=98,'ورود نمرات'!O34/3,(('ورود نمرات'!P34*2)+'ورود نمرات'!O34)/3)),0.25)</f>
        <v>7.5</v>
      </c>
      <c r="P34" s="76"/>
      <c r="Q34" s="75">
        <f>CEILING(IF('ورود نمرات'!R34=97,'ورود نمرات'!Q34,IF('ورود نمرات'!R34=98,'ورود نمرات'!Q34/3,(('ورود نمرات'!R34*2)+'ورود نمرات'!Q34)/3)),0.25)</f>
        <v>4.75</v>
      </c>
      <c r="R34" s="76"/>
      <c r="S34" s="75">
        <f>CEILING(IF('ورود نمرات'!T34=97,'ورود نمرات'!S34,IF('ورود نمرات'!T34=98,'ورود نمرات'!S34/3,(('ورود نمرات'!T34*2)+'ورود نمرات'!S34)/3)),0.25)</f>
        <v>7.5</v>
      </c>
      <c r="T34" s="76"/>
      <c r="U34" s="75">
        <f>CEILING(IF('ورود نمرات'!V34=97,'ورود نمرات'!U34,IF('ورود نمرات'!V34=98,'ورود نمرات'!U34/3,(('ورود نمرات'!V34*2)+'ورود نمرات'!U34)/3)),0.25)</f>
        <v>20</v>
      </c>
      <c r="V34" s="76"/>
      <c r="W34" s="75">
        <f>CEILING(IF('ورود نمرات'!X34=97,'ورود نمرات'!W34,IF('ورود نمرات'!X34=98,'ورود نمرات'!W34/3,(('ورود نمرات'!X34*2)+'ورود نمرات'!W34)/3)),0.25)</f>
        <v>9.5</v>
      </c>
      <c r="X34" s="76"/>
      <c r="Y34" s="75">
        <f>CEILING(IF('ورود نمرات'!Z34=97,'ورود نمرات'!Y34,IF('ورود نمرات'!Z34=98,'ورود نمرات'!Y34/3,(('ورود نمرات'!Z34*2)+'ورود نمرات'!Y34)/3)),0.25)</f>
        <v>18.75</v>
      </c>
      <c r="Z34" s="76"/>
      <c r="AA34" s="75">
        <f>CEILING(IF('ورود نمرات'!AB34=97,'ورود نمرات'!AA34,IF('ورود نمرات'!AB34=98,'ورود نمرات'!AA34/3,(('ورود نمرات'!AB34*2)+'ورود نمرات'!AA34)/3)),0.25)</f>
        <v>20</v>
      </c>
      <c r="AB34" s="76"/>
      <c r="AC34" s="75">
        <f>CEILING(IF('ورود نمرات'!AD34=97,'ورود نمرات'!AC34,IF('ورود نمرات'!AD34=98,'ورود نمرات'!AC34/3,(('ورود نمرات'!AD34*2)+'ورود نمرات'!AC34)/3)),0.25)</f>
        <v>20</v>
      </c>
      <c r="AD34" s="76"/>
      <c r="AE34" s="75">
        <f>CEILING(IF('ورود نمرات'!AF34=97,'ورود نمرات'!AE34,IF('ورود نمرات'!AF34=98,'ورود نمرات'!AE34/3,(('ورود نمرات'!AF34*2)+'ورود نمرات'!AE34)/3)),0.25)</f>
        <v>20</v>
      </c>
      <c r="AF34" s="76"/>
      <c r="AG34" s="75">
        <f>CEILING(IF('ورود نمرات'!AH34=97,'ورود نمرات'!AG34,IF('ورود نمرات'!AH34=98,'ورود نمرات'!AG34/3,(('ورود نمرات'!AH34*2)+'ورود نمرات'!AG34)/3)),0.25)</f>
        <v>20</v>
      </c>
      <c r="AH34" s="76"/>
      <c r="AI34" s="75">
        <f>CEILING(IF('ورود نمرات'!AJ34=97,'ورود نمرات'!AI34,IF('ورود نمرات'!AJ34=98,'ورود نمرات'!AI34/3,(('ورود نمرات'!AJ34*2)+'ورود نمرات'!AI34)/3)),0.25)</f>
        <v>20</v>
      </c>
      <c r="AJ34" s="76"/>
      <c r="AK34" s="75">
        <f>CEILING('ورود نمرات'!AL34,0.25)</f>
        <v>20</v>
      </c>
      <c r="AL34" s="76"/>
      <c r="AM34" s="75">
        <f>CEILING('ورود نمرات'!AN34,0.25)</f>
        <v>2.5</v>
      </c>
      <c r="AN34" s="76"/>
      <c r="AO34" s="38">
        <f>'3'!AP34</f>
        <v>14.856060606060607</v>
      </c>
      <c r="AP34" s="42">
        <f t="shared" si="0"/>
        <v>22</v>
      </c>
    </row>
    <row r="35" spans="1:42" ht="15.75">
      <c r="A35" s="15" t="str">
        <f>'ورود نمرات'!A35</f>
        <v xml:space="preserve">محمدرضا </v>
      </c>
      <c r="B35" s="16" t="str">
        <f>'ورود نمرات'!B35</f>
        <v>نظری</v>
      </c>
      <c r="C35" s="75">
        <f>CEILING(IF('ورود نمرات'!D35=97,'ورود نمرات'!C35,IF('ورود نمرات'!D35=98,'ورود نمرات'!C35/3,(('ورود نمرات'!D35*2)+'ورود نمرات'!C35)/3)),0.25)</f>
        <v>16.75</v>
      </c>
      <c r="D35" s="76"/>
      <c r="E35" s="75">
        <f>CEILING(IF('ورود نمرات'!F35=97,'ورود نمرات'!E35,IF('ورود نمرات'!F35=98,'ورود نمرات'!E35/3,(('ورود نمرات'!F35*2)+'ورود نمرات'!E35)/3)),0.25)</f>
        <v>11.75</v>
      </c>
      <c r="F35" s="76"/>
      <c r="G35" s="75">
        <f>CEILING(IF('ورود نمرات'!H35=97,'ورود نمرات'!G35,IF('ورود نمرات'!H35=98,'ورود نمرات'!G35/3,(('ورود نمرات'!H35*2)+'ورود نمرات'!G35)/3)),0.25)</f>
        <v>15.5</v>
      </c>
      <c r="H35" s="76"/>
      <c r="I35" s="75">
        <f>CEILING(IF('ورود نمرات'!J35=97,'ورود نمرات'!I35,IF('ورود نمرات'!J35=98,'ورود نمرات'!I35/3,(('ورود نمرات'!J35*2)+'ورود نمرات'!I35)/3)),0.25)</f>
        <v>14.5</v>
      </c>
      <c r="J35" s="76"/>
      <c r="K35" s="75">
        <f>CEILING(IF('ورود نمرات'!L35=97,'ورود نمرات'!K35,IF('ورود نمرات'!L35=98,'ورود نمرات'!K35/3,(('ورود نمرات'!L35*2)+'ورود نمرات'!K35)/3)),0.25)</f>
        <v>10</v>
      </c>
      <c r="L35" s="76"/>
      <c r="M35" s="75">
        <f>CEILING(IF('ورود نمرات'!N35=97,'ورود نمرات'!M35,IF('ورود نمرات'!N35=98,'ورود نمرات'!M35/3,(('ورود نمرات'!N35*2)+'ورود نمرات'!M35)/3)),0.25)</f>
        <v>10.75</v>
      </c>
      <c r="N35" s="76"/>
      <c r="O35" s="75">
        <f>CEILING(IF('ورود نمرات'!P35=97,'ورود نمرات'!O35,IF('ورود نمرات'!P35=98,'ورود نمرات'!O35/3,(('ورود نمرات'!P35*2)+'ورود نمرات'!O35)/3)),0.25)</f>
        <v>15.5</v>
      </c>
      <c r="P35" s="76"/>
      <c r="Q35" s="75">
        <f>CEILING(IF('ورود نمرات'!R35=97,'ورود نمرات'!Q35,IF('ورود نمرات'!R35=98,'ورود نمرات'!Q35/3,(('ورود نمرات'!R35*2)+'ورود نمرات'!Q35)/3)),0.25)</f>
        <v>7.5</v>
      </c>
      <c r="R35" s="76"/>
      <c r="S35" s="75">
        <f>CEILING(IF('ورود نمرات'!T35=97,'ورود نمرات'!S35,IF('ورود نمرات'!T35=98,'ورود نمرات'!S35/3,(('ورود نمرات'!T35*2)+'ورود نمرات'!S35)/3)),0.25)</f>
        <v>10</v>
      </c>
      <c r="T35" s="76"/>
      <c r="U35" s="75">
        <f>CEILING(IF('ورود نمرات'!V35=97,'ورود نمرات'!U35,IF('ورود نمرات'!V35=98,'ورود نمرات'!U35/3,(('ورود نمرات'!V35*2)+'ورود نمرات'!U35)/3)),0.25)</f>
        <v>20</v>
      </c>
      <c r="V35" s="76"/>
      <c r="W35" s="75">
        <f>CEILING(IF('ورود نمرات'!X35=97,'ورود نمرات'!W35,IF('ورود نمرات'!X35=98,'ورود نمرات'!W35/3,(('ورود نمرات'!X35*2)+'ورود نمرات'!W35)/3)),0.25)</f>
        <v>9</v>
      </c>
      <c r="X35" s="76"/>
      <c r="Y35" s="75">
        <f>CEILING(IF('ورود نمرات'!Z35=97,'ورود نمرات'!Y35,IF('ورود نمرات'!Z35=98,'ورود نمرات'!Y35/3,(('ورود نمرات'!Z35*2)+'ورود نمرات'!Y35)/3)),0.25)</f>
        <v>17.75</v>
      </c>
      <c r="Z35" s="76"/>
      <c r="AA35" s="75">
        <f>CEILING(IF('ورود نمرات'!AB35=97,'ورود نمرات'!AA35,IF('ورود نمرات'!AB35=98,'ورود نمرات'!AA35/3,(('ورود نمرات'!AB35*2)+'ورود نمرات'!AA35)/3)),0.25)</f>
        <v>10</v>
      </c>
      <c r="AB35" s="76"/>
      <c r="AC35" s="75">
        <f>CEILING(IF('ورود نمرات'!AD35=97,'ورود نمرات'!AC35,IF('ورود نمرات'!AD35=98,'ورود نمرات'!AC35/3,(('ورود نمرات'!AD35*2)+'ورود نمرات'!AC35)/3)),0.25)</f>
        <v>20</v>
      </c>
      <c r="AD35" s="76"/>
      <c r="AE35" s="75">
        <f>CEILING(IF('ورود نمرات'!AF35=97,'ورود نمرات'!AE35,IF('ورود نمرات'!AF35=98,'ورود نمرات'!AE35/3,(('ورود نمرات'!AF35*2)+'ورود نمرات'!AE35)/3)),0.25)</f>
        <v>20</v>
      </c>
      <c r="AF35" s="76"/>
      <c r="AG35" s="75">
        <f>CEILING(IF('ورود نمرات'!AH35=97,'ورود نمرات'!AG35,IF('ورود نمرات'!AH35=98,'ورود نمرات'!AG35/3,(('ورود نمرات'!AH35*2)+'ورود نمرات'!AG35)/3)),0.25)</f>
        <v>20</v>
      </c>
      <c r="AH35" s="76"/>
      <c r="AI35" s="75">
        <f>CEILING(IF('ورود نمرات'!AJ35=97,'ورود نمرات'!AI35,IF('ورود نمرات'!AJ35=98,'ورود نمرات'!AI35/3,(('ورود نمرات'!AJ35*2)+'ورود نمرات'!AI35)/3)),0.25)</f>
        <v>20</v>
      </c>
      <c r="AJ35" s="76"/>
      <c r="AK35" s="75">
        <f>CEILING('ورود نمرات'!AL35,0.25)</f>
        <v>20</v>
      </c>
      <c r="AL35" s="76"/>
      <c r="AM35" s="75">
        <f>CEILING('ورود نمرات'!AN35,0.25)</f>
        <v>18</v>
      </c>
      <c r="AN35" s="76"/>
      <c r="AO35" s="38">
        <f>'3'!AP35</f>
        <v>14.689393939393939</v>
      </c>
      <c r="AP35" s="42">
        <f t="shared" si="0"/>
        <v>25</v>
      </c>
    </row>
    <row r="36" spans="1:42" ht="15.75">
      <c r="A36" s="15" t="str">
        <f>'ورود نمرات'!A36</f>
        <v>شایان</v>
      </c>
      <c r="B36" s="16" t="str">
        <f>'ورود نمرات'!B36</f>
        <v>نگهدار</v>
      </c>
      <c r="C36" s="75">
        <f>CEILING(IF('ورود نمرات'!D36=97,'ورود نمرات'!C36,IF('ورود نمرات'!D36=98,'ورود نمرات'!C36/3,(('ورود نمرات'!D36*2)+'ورود نمرات'!C36)/3)),0.25)</f>
        <v>15</v>
      </c>
      <c r="D36" s="76"/>
      <c r="E36" s="75">
        <f>CEILING(IF('ورود نمرات'!F36=97,'ورود نمرات'!E36,IF('ورود نمرات'!F36=98,'ورود نمرات'!E36/3,(('ورود نمرات'!F36*2)+'ورود نمرات'!E36)/3)),0.25)</f>
        <v>14</v>
      </c>
      <c r="F36" s="76"/>
      <c r="G36" s="75">
        <f>CEILING(IF('ورود نمرات'!H36=97,'ورود نمرات'!G36,IF('ورود نمرات'!H36=98,'ورود نمرات'!G36/3,(('ورود نمرات'!H36*2)+'ورود نمرات'!G36)/3)),0.25)</f>
        <v>11.5</v>
      </c>
      <c r="H36" s="76"/>
      <c r="I36" s="75">
        <f>CEILING(IF('ورود نمرات'!J36=97,'ورود نمرات'!I36,IF('ورود نمرات'!J36=98,'ورود نمرات'!I36/3,(('ورود نمرات'!J36*2)+'ورود نمرات'!I36)/3)),0.25)</f>
        <v>18</v>
      </c>
      <c r="J36" s="76"/>
      <c r="K36" s="75">
        <f>CEILING(IF('ورود نمرات'!L36=97,'ورود نمرات'!K36,IF('ورود نمرات'!L36=98,'ورود نمرات'!K36/3,(('ورود نمرات'!L36*2)+'ورود نمرات'!K36)/3)),0.25)</f>
        <v>10</v>
      </c>
      <c r="L36" s="76"/>
      <c r="M36" s="75">
        <f>CEILING(IF('ورود نمرات'!N36=97,'ورود نمرات'!M36,IF('ورود نمرات'!N36=98,'ورود نمرات'!M36/3,(('ورود نمرات'!N36*2)+'ورود نمرات'!M36)/3)),0.25)</f>
        <v>9</v>
      </c>
      <c r="N36" s="76"/>
      <c r="O36" s="75">
        <f>CEILING(IF('ورود نمرات'!P36=97,'ورود نمرات'!O36,IF('ورود نمرات'!P36=98,'ورود نمرات'!O36/3,(('ورود نمرات'!P36*2)+'ورود نمرات'!O36)/3)),0.25)</f>
        <v>7.5</v>
      </c>
      <c r="P36" s="76"/>
      <c r="Q36" s="75">
        <f>CEILING(IF('ورود نمرات'!R36=97,'ورود نمرات'!Q36,IF('ورود نمرات'!R36=98,'ورود نمرات'!Q36/3,(('ورود نمرات'!R36*2)+'ورود نمرات'!Q36)/3)),0.25)</f>
        <v>2.5</v>
      </c>
      <c r="R36" s="76"/>
      <c r="S36" s="75">
        <f>CEILING(IF('ورود نمرات'!T36=97,'ورود نمرات'!S36,IF('ورود نمرات'!T36=98,'ورود نمرات'!S36/3,(('ورود نمرات'!T36*2)+'ورود نمرات'!S36)/3)),0.25)</f>
        <v>8.75</v>
      </c>
      <c r="T36" s="76"/>
      <c r="U36" s="75">
        <f>CEILING(IF('ورود نمرات'!V36=97,'ورود نمرات'!U36,IF('ورود نمرات'!V36=98,'ورود نمرات'!U36/3,(('ورود نمرات'!V36*2)+'ورود نمرات'!U36)/3)),0.25)</f>
        <v>20</v>
      </c>
      <c r="V36" s="76"/>
      <c r="W36" s="75">
        <f>CEILING(IF('ورود نمرات'!X36=97,'ورود نمرات'!W36,IF('ورود نمرات'!X36=98,'ورود نمرات'!W36/3,(('ورود نمرات'!X36*2)+'ورود نمرات'!W36)/3)),0.25)</f>
        <v>8</v>
      </c>
      <c r="X36" s="76"/>
      <c r="Y36" s="75">
        <f>CEILING(IF('ورود نمرات'!Z36=97,'ورود نمرات'!Y36,IF('ورود نمرات'!Z36=98,'ورود نمرات'!Y36/3,(('ورود نمرات'!Z36*2)+'ورود نمرات'!Y36)/3)),0.25)</f>
        <v>17.75</v>
      </c>
      <c r="Z36" s="76"/>
      <c r="AA36" s="75">
        <f>CEILING(IF('ورود نمرات'!AB36=97,'ورود نمرات'!AA36,IF('ورود نمرات'!AB36=98,'ورود نمرات'!AA36/3,(('ورود نمرات'!AB36*2)+'ورود نمرات'!AA36)/3)),0.25)</f>
        <v>18</v>
      </c>
      <c r="AB36" s="76"/>
      <c r="AC36" s="75">
        <f>CEILING(IF('ورود نمرات'!AD36=97,'ورود نمرات'!AC36,IF('ورود نمرات'!AD36=98,'ورود نمرات'!AC36/3,(('ورود نمرات'!AD36*2)+'ورود نمرات'!AC36)/3)),0.25)</f>
        <v>20</v>
      </c>
      <c r="AD36" s="76"/>
      <c r="AE36" s="75">
        <f>CEILING(IF('ورود نمرات'!AF36=97,'ورود نمرات'!AE36,IF('ورود نمرات'!AF36=98,'ورود نمرات'!AE36/3,(('ورود نمرات'!AF36*2)+'ورود نمرات'!AE36)/3)),0.25)</f>
        <v>18.75</v>
      </c>
      <c r="AF36" s="76"/>
      <c r="AG36" s="75">
        <f>CEILING(IF('ورود نمرات'!AH36=97,'ورود نمرات'!AG36,IF('ورود نمرات'!AH36=98,'ورود نمرات'!AG36/3,(('ورود نمرات'!AH36*2)+'ورود نمرات'!AG36)/3)),0.25)</f>
        <v>20</v>
      </c>
      <c r="AH36" s="76"/>
      <c r="AI36" s="75">
        <f>CEILING(IF('ورود نمرات'!AJ36=97,'ورود نمرات'!AI36,IF('ورود نمرات'!AJ36=98,'ورود نمرات'!AI36/3,(('ورود نمرات'!AJ36*2)+'ورود نمرات'!AI36)/3)),0.25)</f>
        <v>20</v>
      </c>
      <c r="AJ36" s="76"/>
      <c r="AK36" s="75">
        <f>CEILING('ورود نمرات'!AL36,0.25)</f>
        <v>20</v>
      </c>
      <c r="AL36" s="76"/>
      <c r="AM36" s="75">
        <f>CEILING('ورود نمرات'!AN36,0.25)</f>
        <v>10</v>
      </c>
      <c r="AN36" s="76"/>
      <c r="AO36" s="38">
        <f>'3'!AP36</f>
        <v>14.068181818181818</v>
      </c>
      <c r="AP36" s="42">
        <f t="shared" si="0"/>
        <v>29</v>
      </c>
    </row>
    <row r="37" spans="1:42" ht="15.75">
      <c r="A37" s="15" t="str">
        <f>'ورود نمرات'!A37</f>
        <v xml:space="preserve">ماهان </v>
      </c>
      <c r="B37" s="16" t="str">
        <f>'ورود نمرات'!B37</f>
        <v>هزاوه</v>
      </c>
      <c r="C37" s="75">
        <f>CEILING(IF('ورود نمرات'!D37=97,'ورود نمرات'!C37,IF('ورود نمرات'!D37=98,'ورود نمرات'!C37/3,(('ورود نمرات'!D37*2)+'ورود نمرات'!C37)/3)),0.25)</f>
        <v>16.5</v>
      </c>
      <c r="D37" s="76"/>
      <c r="E37" s="75">
        <f>CEILING(IF('ورود نمرات'!F37=97,'ورود نمرات'!E37,IF('ورود نمرات'!F37=98,'ورود نمرات'!E37/3,(('ورود نمرات'!F37*2)+'ورود نمرات'!E37)/3)),0.25)</f>
        <v>10.75</v>
      </c>
      <c r="F37" s="76"/>
      <c r="G37" s="75">
        <f>CEILING(IF('ورود نمرات'!H37=97,'ورود نمرات'!G37,IF('ورود نمرات'!H37=98,'ورود نمرات'!G37/3,(('ورود نمرات'!H37*2)+'ورود نمرات'!G37)/3)),0.25)</f>
        <v>5</v>
      </c>
      <c r="H37" s="76"/>
      <c r="I37" s="75">
        <f>CEILING(IF('ورود نمرات'!J37=97,'ورود نمرات'!I37,IF('ورود نمرات'!J37=98,'ورود نمرات'!I37/3,(('ورود نمرات'!J37*2)+'ورود نمرات'!I37)/3)),0.25)</f>
        <v>14.5</v>
      </c>
      <c r="J37" s="76"/>
      <c r="K37" s="75">
        <f>CEILING(IF('ورود نمرات'!L37=97,'ورود نمرات'!K37,IF('ورود نمرات'!L37=98,'ورود نمرات'!K37/3,(('ورود نمرات'!L37*2)+'ورود نمرات'!K37)/3)),0.25)</f>
        <v>5</v>
      </c>
      <c r="L37" s="76"/>
      <c r="M37" s="75">
        <f>CEILING(IF('ورود نمرات'!N37=97,'ورود نمرات'!M37,IF('ورود نمرات'!N37=98,'ورود نمرات'!M37/3,(('ورود نمرات'!N37*2)+'ورود نمرات'!M37)/3)),0.25)</f>
        <v>7.75</v>
      </c>
      <c r="N37" s="76"/>
      <c r="O37" s="75">
        <f>CEILING(IF('ورود نمرات'!P37=97,'ورود نمرات'!O37,IF('ورود نمرات'!P37=98,'ورود نمرات'!O37/3,(('ورود نمرات'!P37*2)+'ورود نمرات'!O37)/3)),0.25)</f>
        <v>7</v>
      </c>
      <c r="P37" s="76"/>
      <c r="Q37" s="75">
        <f>CEILING(IF('ورود نمرات'!R37=97,'ورود نمرات'!Q37,IF('ورود نمرات'!R37=98,'ورود نمرات'!Q37/3,(('ورود نمرات'!R37*2)+'ورود نمرات'!Q37)/3)),0.25)</f>
        <v>1</v>
      </c>
      <c r="R37" s="76"/>
      <c r="S37" s="75">
        <f>CEILING(IF('ورود نمرات'!T37=97,'ورود نمرات'!S37,IF('ورود نمرات'!T37=98,'ورود نمرات'!S37/3,(('ورود نمرات'!T37*2)+'ورود نمرات'!S37)/3)),0.25)</f>
        <v>7</v>
      </c>
      <c r="T37" s="76"/>
      <c r="U37" s="75">
        <f>CEILING(IF('ورود نمرات'!V37=97,'ورود نمرات'!U37,IF('ورود نمرات'!V37=98,'ورود نمرات'!U37/3,(('ورود نمرات'!V37*2)+'ورود نمرات'!U37)/3)),0.25)</f>
        <v>20</v>
      </c>
      <c r="V37" s="76"/>
      <c r="W37" s="75">
        <f>CEILING(IF('ورود نمرات'!X37=97,'ورود نمرات'!W37,IF('ورود نمرات'!X37=98,'ورود نمرات'!W37/3,(('ورود نمرات'!X37*2)+'ورود نمرات'!W37)/3)),0.25)</f>
        <v>12.75</v>
      </c>
      <c r="X37" s="76"/>
      <c r="Y37" s="75">
        <f>CEILING(IF('ورود نمرات'!Z37=97,'ورود نمرات'!Y37,IF('ورود نمرات'!Z37=98,'ورود نمرات'!Y37/3,(('ورود نمرات'!Z37*2)+'ورود نمرات'!Y37)/3)),0.25)</f>
        <v>17.5</v>
      </c>
      <c r="Z37" s="76"/>
      <c r="AA37" s="75">
        <f>CEILING(IF('ورود نمرات'!AB37=97,'ورود نمرات'!AA37,IF('ورود نمرات'!AB37=98,'ورود نمرات'!AA37/3,(('ورود نمرات'!AB37*2)+'ورود نمرات'!AA37)/3)),0.25)</f>
        <v>10</v>
      </c>
      <c r="AB37" s="76"/>
      <c r="AC37" s="75">
        <f>CEILING(IF('ورود نمرات'!AD37=97,'ورود نمرات'!AC37,IF('ورود نمرات'!AD37=98,'ورود نمرات'!AC37/3,(('ورود نمرات'!AD37*2)+'ورود نمرات'!AC37)/3)),0.25)</f>
        <v>20</v>
      </c>
      <c r="AD37" s="76"/>
      <c r="AE37" s="75">
        <f>CEILING(IF('ورود نمرات'!AF37=97,'ورود نمرات'!AE37,IF('ورود نمرات'!AF37=98,'ورود نمرات'!AE37/3,(('ورود نمرات'!AF37*2)+'ورود نمرات'!AE37)/3)),0.25)</f>
        <v>15.75</v>
      </c>
      <c r="AF37" s="76"/>
      <c r="AG37" s="75">
        <f>CEILING(IF('ورود نمرات'!AH37=97,'ورود نمرات'!AG37,IF('ورود نمرات'!AH37=98,'ورود نمرات'!AG37/3,(('ورود نمرات'!AH37*2)+'ورود نمرات'!AG37)/3)),0.25)</f>
        <v>10</v>
      </c>
      <c r="AH37" s="76"/>
      <c r="AI37" s="75">
        <f>CEILING(IF('ورود نمرات'!AJ37=97,'ورود نمرات'!AI37,IF('ورود نمرات'!AJ37=98,'ورود نمرات'!AI37/3,(('ورود نمرات'!AJ37*2)+'ورود نمرات'!AI37)/3)),0.25)</f>
        <v>18.75</v>
      </c>
      <c r="AJ37" s="76"/>
      <c r="AK37" s="75">
        <f>CEILING('ورود نمرات'!AL37,0.25)</f>
        <v>18</v>
      </c>
      <c r="AL37" s="76"/>
      <c r="AM37" s="75">
        <f>CEILING('ورود نمرات'!AN37,0.25)</f>
        <v>1.5</v>
      </c>
      <c r="AN37" s="76"/>
      <c r="AO37" s="38">
        <f>'3'!AP37</f>
        <v>11.522727272727272</v>
      </c>
      <c r="AP37" s="42">
        <f t="shared" si="0"/>
        <v>42</v>
      </c>
    </row>
    <row r="38" spans="1:42" ht="15.75">
      <c r="A38" s="15" t="str">
        <f>'ورود نمرات'!A38</f>
        <v xml:space="preserve">پوریا </v>
      </c>
      <c r="B38" s="16" t="str">
        <f>'ورود نمرات'!B38</f>
        <v xml:space="preserve">یوسف زاده </v>
      </c>
      <c r="C38" s="75">
        <f>CEILING(IF('ورود نمرات'!D38=97,'ورود نمرات'!C38,IF('ورود نمرات'!D38=98,'ورود نمرات'!C38/3,(('ورود نمرات'!D38*2)+'ورود نمرات'!C38)/3)),0.25)</f>
        <v>16.75</v>
      </c>
      <c r="D38" s="76"/>
      <c r="E38" s="75">
        <f>CEILING(IF('ورود نمرات'!F38=97,'ورود نمرات'!E38,IF('ورود نمرات'!F38=98,'ورود نمرات'!E38/3,(('ورود نمرات'!F38*2)+'ورود نمرات'!E38)/3)),0.25)</f>
        <v>13.75</v>
      </c>
      <c r="F38" s="76"/>
      <c r="G38" s="75">
        <f>CEILING(IF('ورود نمرات'!H38=97,'ورود نمرات'!G38,IF('ورود نمرات'!H38=98,'ورود نمرات'!G38/3,(('ورود نمرات'!H38*2)+'ورود نمرات'!G38)/3)),0.25)</f>
        <v>16.75</v>
      </c>
      <c r="H38" s="76"/>
      <c r="I38" s="75">
        <f>CEILING(IF('ورود نمرات'!J38=97,'ورود نمرات'!I38,IF('ورود نمرات'!J38=98,'ورود نمرات'!I38/3,(('ورود نمرات'!J38*2)+'ورود نمرات'!I38)/3)),0.25)</f>
        <v>18.75</v>
      </c>
      <c r="J38" s="76"/>
      <c r="K38" s="75">
        <f>CEILING(IF('ورود نمرات'!L38=97,'ورود نمرات'!K38,IF('ورود نمرات'!L38=98,'ورود نمرات'!K38/3,(('ورود نمرات'!L38*2)+'ورود نمرات'!K38)/3)),0.25)</f>
        <v>15</v>
      </c>
      <c r="L38" s="76"/>
      <c r="M38" s="75">
        <f>CEILING(IF('ورود نمرات'!N38=97,'ورود نمرات'!M38,IF('ورود نمرات'!N38=98,'ورود نمرات'!M38/3,(('ورود نمرات'!N38*2)+'ورود نمرات'!M38)/3)),0.25)</f>
        <v>8.5</v>
      </c>
      <c r="N38" s="76"/>
      <c r="O38" s="75">
        <f>CEILING(IF('ورود نمرات'!P38=97,'ورود نمرات'!O38,IF('ورود نمرات'!P38=98,'ورود نمرات'!O38/3,(('ورود نمرات'!P38*2)+'ورود نمرات'!O38)/3)),0.25)</f>
        <v>11.5</v>
      </c>
      <c r="P38" s="76"/>
      <c r="Q38" s="75">
        <f>CEILING(IF('ورود نمرات'!R38=97,'ورود نمرات'!Q38,IF('ورود نمرات'!R38=98,'ورود نمرات'!Q38/3,(('ورود نمرات'!R38*2)+'ورود نمرات'!Q38)/3)),0.25)</f>
        <v>3.5</v>
      </c>
      <c r="R38" s="76"/>
      <c r="S38" s="75">
        <f>CEILING(IF('ورود نمرات'!T38=97,'ورود نمرات'!S38,IF('ورود نمرات'!T38=98,'ورود نمرات'!S38/3,(('ورود نمرات'!T38*2)+'ورود نمرات'!S38)/3)),0.25)</f>
        <v>7.75</v>
      </c>
      <c r="T38" s="76"/>
      <c r="U38" s="75">
        <f>CEILING(IF('ورود نمرات'!V38=97,'ورود نمرات'!U38,IF('ورود نمرات'!V38=98,'ورود نمرات'!U38/3,(('ورود نمرات'!V38*2)+'ورود نمرات'!U38)/3)),0.25)</f>
        <v>20</v>
      </c>
      <c r="V38" s="76"/>
      <c r="W38" s="75">
        <f>CEILING(IF('ورود نمرات'!X38=97,'ورود نمرات'!W38,IF('ورود نمرات'!X38=98,'ورود نمرات'!W38/3,(('ورود نمرات'!X38*2)+'ورود نمرات'!W38)/3)),0.25)</f>
        <v>12.5</v>
      </c>
      <c r="X38" s="76"/>
      <c r="Y38" s="75">
        <f>CEILING(IF('ورود نمرات'!Z38=97,'ورود نمرات'!Y38,IF('ورود نمرات'!Z38=98,'ورود نمرات'!Y38/3,(('ورود نمرات'!Z38*2)+'ورود نمرات'!Y38)/3)),0.25)</f>
        <v>18.75</v>
      </c>
      <c r="Z38" s="76"/>
      <c r="AA38" s="75">
        <f>CEILING(IF('ورود نمرات'!AB38=97,'ورود نمرات'!AA38,IF('ورود نمرات'!AB38=98,'ورود نمرات'!AA38/3,(('ورود نمرات'!AB38*2)+'ورود نمرات'!AA38)/3)),0.25)</f>
        <v>16</v>
      </c>
      <c r="AB38" s="76"/>
      <c r="AC38" s="75">
        <f>CEILING(IF('ورود نمرات'!AD38=97,'ورود نمرات'!AC38,IF('ورود نمرات'!AD38=98,'ورود نمرات'!AC38/3,(('ورود نمرات'!AD38*2)+'ورود نمرات'!AC38)/3)),0.25)</f>
        <v>20</v>
      </c>
      <c r="AD38" s="76"/>
      <c r="AE38" s="75">
        <f>CEILING(IF('ورود نمرات'!AF38=97,'ورود نمرات'!AE38,IF('ورود نمرات'!AF38=98,'ورود نمرات'!AE38/3,(('ورود نمرات'!AF38*2)+'ورود نمرات'!AE38)/3)),0.25)</f>
        <v>20</v>
      </c>
      <c r="AF38" s="76"/>
      <c r="AG38" s="75">
        <f>CEILING(IF('ورود نمرات'!AH38=97,'ورود نمرات'!AG38,IF('ورود نمرات'!AH38=98,'ورود نمرات'!AG38/3,(('ورود نمرات'!AH38*2)+'ورود نمرات'!AG38)/3)),0.25)</f>
        <v>20</v>
      </c>
      <c r="AH38" s="76"/>
      <c r="AI38" s="75">
        <f>CEILING(IF('ورود نمرات'!AJ38=97,'ورود نمرات'!AI38,IF('ورود نمرات'!AJ38=98,'ورود نمرات'!AI38/3,(('ورود نمرات'!AJ38*2)+'ورود نمرات'!AI38)/3)),0.25)</f>
        <v>15.75</v>
      </c>
      <c r="AJ38" s="76"/>
      <c r="AK38" s="75">
        <f>CEILING('ورود نمرات'!AL38,0.25)</f>
        <v>16</v>
      </c>
      <c r="AL38" s="76"/>
      <c r="AM38" s="75">
        <f>CEILING('ورود نمرات'!AN38,0.25)</f>
        <v>13.5</v>
      </c>
      <c r="AN38" s="76"/>
      <c r="AO38" s="38">
        <f>'3'!AP38</f>
        <v>14.962121212121213</v>
      </c>
      <c r="AP38" s="42">
        <f t="shared" si="0"/>
        <v>20</v>
      </c>
    </row>
    <row r="39" spans="1:42" ht="15.75">
      <c r="A39" s="15" t="str">
        <f>'ورود نمرات'!A39</f>
        <v xml:space="preserve">ابوالفضل  </v>
      </c>
      <c r="B39" s="16" t="str">
        <f>'ورود نمرات'!B39</f>
        <v>یوسفی</v>
      </c>
      <c r="C39" s="75">
        <f>CEILING(IF('ورود نمرات'!D39=97,'ورود نمرات'!C39,IF('ورود نمرات'!D39=98,'ورود نمرات'!C39/3,(('ورود نمرات'!D39*2)+'ورود نمرات'!C39)/3)),0.25)</f>
        <v>18</v>
      </c>
      <c r="D39" s="76"/>
      <c r="E39" s="75">
        <f>CEILING(IF('ورود نمرات'!F39=97,'ورود نمرات'!E39,IF('ورود نمرات'!F39=98,'ورود نمرات'!E39/3,(('ورود نمرات'!F39*2)+'ورود نمرات'!E39)/3)),0.25)</f>
        <v>16.5</v>
      </c>
      <c r="F39" s="76"/>
      <c r="G39" s="75">
        <f>CEILING(IF('ورود نمرات'!H39=97,'ورود نمرات'!G39,IF('ورود نمرات'!H39=98,'ورود نمرات'!G39/3,(('ورود نمرات'!H39*2)+'ورود نمرات'!G39)/3)),0.25)</f>
        <v>14.5</v>
      </c>
      <c r="H39" s="76"/>
      <c r="I39" s="75">
        <f>CEILING(IF('ورود نمرات'!J39=97,'ورود نمرات'!I39,IF('ورود نمرات'!J39=98,'ورود نمرات'!I39/3,(('ورود نمرات'!J39*2)+'ورود نمرات'!I39)/3)),0.25)</f>
        <v>19.75</v>
      </c>
      <c r="J39" s="76"/>
      <c r="K39" s="75">
        <f>CEILING(IF('ورود نمرات'!L39=97,'ورود نمرات'!K39,IF('ورود نمرات'!L39=98,'ورود نمرات'!K39/3,(('ورود نمرات'!L39*2)+'ورود نمرات'!K39)/3)),0.25)</f>
        <v>15</v>
      </c>
      <c r="L39" s="76"/>
      <c r="M39" s="75">
        <f>CEILING(IF('ورود نمرات'!N39=97,'ورود نمرات'!M39,IF('ورود نمرات'!N39=98,'ورود نمرات'!M39/3,(('ورود نمرات'!N39*2)+'ورود نمرات'!M39)/3)),0.25)</f>
        <v>15</v>
      </c>
      <c r="N39" s="76"/>
      <c r="O39" s="75">
        <f>CEILING(IF('ورود نمرات'!P39=97,'ورود نمرات'!O39,IF('ورود نمرات'!P39=98,'ورود نمرات'!O39/3,(('ورود نمرات'!P39*2)+'ورود نمرات'!O39)/3)),0.25)</f>
        <v>15.75</v>
      </c>
      <c r="P39" s="76"/>
      <c r="Q39" s="75">
        <f>CEILING(IF('ورود نمرات'!R39=97,'ورود نمرات'!Q39,IF('ورود نمرات'!R39=98,'ورود نمرات'!Q39/3,(('ورود نمرات'!R39*2)+'ورود نمرات'!Q39)/3)),0.25)</f>
        <v>2.75</v>
      </c>
      <c r="R39" s="76"/>
      <c r="S39" s="75">
        <f>CEILING(IF('ورود نمرات'!T39=97,'ورود نمرات'!S39,IF('ورود نمرات'!T39=98,'ورود نمرات'!S39/3,(('ورود نمرات'!T39*2)+'ورود نمرات'!S39)/3)),0.25)</f>
        <v>10.75</v>
      </c>
      <c r="T39" s="76"/>
      <c r="U39" s="75">
        <f>CEILING(IF('ورود نمرات'!V39=97,'ورود نمرات'!U39,IF('ورود نمرات'!V39=98,'ورود نمرات'!U39/3,(('ورود نمرات'!V39*2)+'ورود نمرات'!U39)/3)),0.25)</f>
        <v>20</v>
      </c>
      <c r="V39" s="76"/>
      <c r="W39" s="75">
        <f>CEILING(IF('ورود نمرات'!X39=97,'ورود نمرات'!W39,IF('ورود نمرات'!X39=98,'ورود نمرات'!W39/3,(('ورود نمرات'!X39*2)+'ورود نمرات'!W39)/3)),0.25)</f>
        <v>8</v>
      </c>
      <c r="X39" s="76"/>
      <c r="Y39" s="75">
        <f>CEILING(IF('ورود نمرات'!Z39=97,'ورود نمرات'!Y39,IF('ورود نمرات'!Z39=98,'ورود نمرات'!Y39/3,(('ورود نمرات'!Z39*2)+'ورود نمرات'!Y39)/3)),0.25)</f>
        <v>18.5</v>
      </c>
      <c r="Z39" s="76"/>
      <c r="AA39" s="75">
        <f>CEILING(IF('ورود نمرات'!AB39=97,'ورود نمرات'!AA39,IF('ورود نمرات'!AB39=98,'ورود نمرات'!AA39/3,(('ورود نمرات'!AB39*2)+'ورود نمرات'!AA39)/3)),0.25)</f>
        <v>10</v>
      </c>
      <c r="AB39" s="76"/>
      <c r="AC39" s="75">
        <f>CEILING(IF('ورود نمرات'!AD39=97,'ورود نمرات'!AC39,IF('ورود نمرات'!AD39=98,'ورود نمرات'!AC39/3,(('ورود نمرات'!AD39*2)+'ورود نمرات'!AC39)/3)),0.25)</f>
        <v>20</v>
      </c>
      <c r="AD39" s="76"/>
      <c r="AE39" s="75">
        <f>CEILING(IF('ورود نمرات'!AF39=97,'ورود نمرات'!AE39,IF('ورود نمرات'!AF39=98,'ورود نمرات'!AE39/3,(('ورود نمرات'!AF39*2)+'ورود نمرات'!AE39)/3)),0.25)</f>
        <v>20</v>
      </c>
      <c r="AF39" s="76"/>
      <c r="AG39" s="75">
        <f>CEILING(IF('ورود نمرات'!AH39=97,'ورود نمرات'!AG39,IF('ورود نمرات'!AH39=98,'ورود نمرات'!AG39/3,(('ورود نمرات'!AH39*2)+'ورود نمرات'!AG39)/3)),0.25)</f>
        <v>10</v>
      </c>
      <c r="AH39" s="76"/>
      <c r="AI39" s="75">
        <f>CEILING(IF('ورود نمرات'!AJ39=97,'ورود نمرات'!AI39,IF('ورود نمرات'!AJ39=98,'ورود نمرات'!AI39/3,(('ورود نمرات'!AJ39*2)+'ورود نمرات'!AI39)/3)),0.25)</f>
        <v>20</v>
      </c>
      <c r="AJ39" s="76"/>
      <c r="AK39" s="75">
        <f>CEILING('ورود نمرات'!AL39,0.25)</f>
        <v>20</v>
      </c>
      <c r="AL39" s="76"/>
      <c r="AM39" s="75">
        <f>CEILING('ورود نمرات'!AN39,0.25)</f>
        <v>16</v>
      </c>
      <c r="AN39" s="76"/>
      <c r="AO39" s="38">
        <f>'3'!AP39</f>
        <v>14.696969696969699</v>
      </c>
      <c r="AP39" s="42">
        <f t="shared" si="0"/>
        <v>24</v>
      </c>
    </row>
    <row r="40" spans="1:42" ht="15.75">
      <c r="A40" s="15" t="str">
        <f>'ورود نمرات'!A40</f>
        <v xml:space="preserve">محمدعلی  </v>
      </c>
      <c r="B40" s="16" t="str">
        <f>'ورود نمرات'!B40</f>
        <v>ابوطالبی</v>
      </c>
      <c r="C40" s="75">
        <f>CEILING(IF('ورود نمرات'!D40=97,'ورود نمرات'!C40,IF('ورود نمرات'!D40=98,'ورود نمرات'!C40/3,(('ورود نمرات'!D40*2)+'ورود نمرات'!C40)/3)),0.25)</f>
        <v>15</v>
      </c>
      <c r="D40" s="76"/>
      <c r="E40" s="75">
        <f>CEILING(IF('ورود نمرات'!F40=97,'ورود نمرات'!E40,IF('ورود نمرات'!F40=98,'ورود نمرات'!E40/3,(('ورود نمرات'!F40*2)+'ورود نمرات'!E40)/3)),0.25)</f>
        <v>18.75</v>
      </c>
      <c r="F40" s="76"/>
      <c r="G40" s="75">
        <f>CEILING(IF('ورود نمرات'!H40=97,'ورود نمرات'!G40,IF('ورود نمرات'!H40=98,'ورود نمرات'!G40/3,(('ورود نمرات'!H40*2)+'ورود نمرات'!G40)/3)),0.25)</f>
        <v>15.5</v>
      </c>
      <c r="H40" s="76"/>
      <c r="I40" s="75">
        <f>CEILING(IF('ورود نمرات'!J40=97,'ورود نمرات'!I40,IF('ورود نمرات'!J40=98,'ورود نمرات'!I40/3,(('ورود نمرات'!J40*2)+'ورود نمرات'!I40)/3)),0.25)</f>
        <v>20</v>
      </c>
      <c r="J40" s="76"/>
      <c r="K40" s="75">
        <f>CEILING(IF('ورود نمرات'!L40=97,'ورود نمرات'!K40,IF('ورود نمرات'!L40=98,'ورود نمرات'!K40/3,(('ورود نمرات'!L40*2)+'ورود نمرات'!K40)/3)),0.25)</f>
        <v>15.5</v>
      </c>
      <c r="L40" s="76"/>
      <c r="M40" s="75">
        <f>CEILING(IF('ورود نمرات'!N40=97,'ورود نمرات'!M40,IF('ورود نمرات'!N40=98,'ورود نمرات'!M40/3,(('ورود نمرات'!N40*2)+'ورود نمرات'!M40)/3)),0.25)</f>
        <v>7.5</v>
      </c>
      <c r="N40" s="76"/>
      <c r="O40" s="75">
        <f>CEILING(IF('ورود نمرات'!P40=97,'ورود نمرات'!O40,IF('ورود نمرات'!P40=98,'ورود نمرات'!O40/3,(('ورود نمرات'!P40*2)+'ورود نمرات'!O40)/3)),0.25)</f>
        <v>15.5</v>
      </c>
      <c r="P40" s="76"/>
      <c r="Q40" s="75">
        <f>CEILING(IF('ورود نمرات'!R40=97,'ورود نمرات'!Q40,IF('ورود نمرات'!R40=98,'ورود نمرات'!Q40/3,(('ورود نمرات'!R40*2)+'ورود نمرات'!Q40)/3)),0.25)</f>
        <v>15.5</v>
      </c>
      <c r="R40" s="76"/>
      <c r="S40" s="75">
        <f>CEILING(IF('ورود نمرات'!T40=97,'ورود نمرات'!S40,IF('ورود نمرات'!T40=98,'ورود نمرات'!S40/3,(('ورود نمرات'!T40*2)+'ورود نمرات'!S40)/3)),0.25)</f>
        <v>10</v>
      </c>
      <c r="T40" s="76"/>
      <c r="U40" s="75">
        <f>CEILING(IF('ورود نمرات'!V40=97,'ورود نمرات'!U40,IF('ورود نمرات'!V40=98,'ورود نمرات'!U40/3,(('ورود نمرات'!V40*2)+'ورود نمرات'!U40)/3)),0.25)</f>
        <v>10</v>
      </c>
      <c r="V40" s="76"/>
      <c r="W40" s="75">
        <f>CEILING(IF('ورود نمرات'!X40=97,'ورود نمرات'!W40,IF('ورود نمرات'!X40=98,'ورود نمرات'!W40/3,(('ورود نمرات'!X40*2)+'ورود نمرات'!W40)/3)),0.25)</f>
        <v>10</v>
      </c>
      <c r="X40" s="76"/>
      <c r="Y40" s="75">
        <f>CEILING(IF('ورود نمرات'!Z40=97,'ورود نمرات'!Y40,IF('ورود نمرات'!Z40=98,'ورود نمرات'!Y40/3,(('ورود نمرات'!Z40*2)+'ورود نمرات'!Y40)/3)),0.25)</f>
        <v>9.5</v>
      </c>
      <c r="Z40" s="76"/>
      <c r="AA40" s="75">
        <f>CEILING(IF('ورود نمرات'!AB40=97,'ورود نمرات'!AA40,IF('ورود نمرات'!AB40=98,'ورود نمرات'!AA40/3,(('ورود نمرات'!AB40*2)+'ورود نمرات'!AA40)/3)),0.25)</f>
        <v>20</v>
      </c>
      <c r="AB40" s="76"/>
      <c r="AC40" s="75">
        <f>CEILING(IF('ورود نمرات'!AD40=97,'ورود نمرات'!AC40,IF('ورود نمرات'!AD40=98,'ورود نمرات'!AC40/3,(('ورود نمرات'!AD40*2)+'ورود نمرات'!AC40)/3)),0.25)</f>
        <v>20</v>
      </c>
      <c r="AD40" s="76"/>
      <c r="AE40" s="75">
        <f>CEILING(IF('ورود نمرات'!AF40=97,'ورود نمرات'!AE40,IF('ورود نمرات'!AF40=98,'ورود نمرات'!AE40/3,(('ورود نمرات'!AF40*2)+'ورود نمرات'!AE40)/3)),0.25)</f>
        <v>20</v>
      </c>
      <c r="AF40" s="76"/>
      <c r="AG40" s="75">
        <f>CEILING(IF('ورود نمرات'!AH40=97,'ورود نمرات'!AG40,IF('ورود نمرات'!AH40=98,'ورود نمرات'!AG40/3,(('ورود نمرات'!AH40*2)+'ورود نمرات'!AG40)/3)),0.25)</f>
        <v>20</v>
      </c>
      <c r="AH40" s="76"/>
      <c r="AI40" s="75">
        <f>CEILING(IF('ورود نمرات'!AJ40=97,'ورود نمرات'!AI40,IF('ورود نمرات'!AJ40=98,'ورود نمرات'!AI40/3,(('ورود نمرات'!AJ40*2)+'ورود نمرات'!AI40)/3)),0.25)</f>
        <v>20</v>
      </c>
      <c r="AJ40" s="76"/>
      <c r="AK40" s="75">
        <f>CEILING('ورود نمرات'!AL40,0.25)</f>
        <v>16</v>
      </c>
      <c r="AL40" s="76"/>
      <c r="AM40" s="75">
        <f>CEILING('ورود نمرات'!AN40,0.25)</f>
        <v>17</v>
      </c>
      <c r="AN40" s="76"/>
      <c r="AO40" s="38">
        <f>'3'!AP40</f>
        <v>14.886363636363637</v>
      </c>
      <c r="AP40" s="42">
        <f t="shared" si="0"/>
        <v>21</v>
      </c>
    </row>
    <row r="41" spans="1:42" ht="15.75">
      <c r="A41" s="15" t="str">
        <f>'ورود نمرات'!A41</f>
        <v xml:space="preserve">آریا </v>
      </c>
      <c r="B41" s="16" t="str">
        <f>'ورود نمرات'!B41</f>
        <v>احمدی خواه</v>
      </c>
      <c r="C41" s="75">
        <f>CEILING(IF('ورود نمرات'!D41=97,'ورود نمرات'!C41,IF('ورود نمرات'!D41=98,'ورود نمرات'!C41/3,(('ورود نمرات'!D41*2)+'ورود نمرات'!C41)/3)),0.25)</f>
        <v>16</v>
      </c>
      <c r="D41" s="76"/>
      <c r="E41" s="75">
        <f>CEILING(IF('ورود نمرات'!F41=97,'ورود نمرات'!E41,IF('ورود نمرات'!F41=98,'ورود نمرات'!E41/3,(('ورود نمرات'!F41*2)+'ورود نمرات'!E41)/3)),0.25)</f>
        <v>18.5</v>
      </c>
      <c r="F41" s="76"/>
      <c r="G41" s="75">
        <f>CEILING(IF('ورود نمرات'!H41=97,'ورود نمرات'!G41,IF('ورود نمرات'!H41=98,'ورود نمرات'!G41/3,(('ورود نمرات'!H41*2)+'ورود نمرات'!G41)/3)),0.25)</f>
        <v>4.75</v>
      </c>
      <c r="H41" s="76"/>
      <c r="I41" s="75">
        <f>CEILING(IF('ورود نمرات'!J41=97,'ورود نمرات'!I41,IF('ورود نمرات'!J41=98,'ورود نمرات'!I41/3,(('ورود نمرات'!J41*2)+'ورود نمرات'!I41)/3)),0.25)</f>
        <v>18.75</v>
      </c>
      <c r="J41" s="76"/>
      <c r="K41" s="75">
        <f>CEILING(IF('ورود نمرات'!L41=97,'ورود نمرات'!K41,IF('ورود نمرات'!L41=98,'ورود نمرات'!K41/3,(('ورود نمرات'!L41*2)+'ورود نمرات'!K41)/3)),0.25)</f>
        <v>7.5</v>
      </c>
      <c r="L41" s="76"/>
      <c r="M41" s="75">
        <f>CEILING(IF('ورود نمرات'!N41=97,'ورود نمرات'!M41,IF('ورود نمرات'!N41=98,'ورود نمرات'!M41/3,(('ورود نمرات'!N41*2)+'ورود نمرات'!M41)/3)),0.25)</f>
        <v>15.5</v>
      </c>
      <c r="N41" s="76"/>
      <c r="O41" s="75">
        <f>CEILING(IF('ورود نمرات'!P41=97,'ورود نمرات'!O41,IF('ورود نمرات'!P41=98,'ورود نمرات'!O41/3,(('ورود نمرات'!P41*2)+'ورود نمرات'!O41)/3)),0.25)</f>
        <v>7.5</v>
      </c>
      <c r="P41" s="76"/>
      <c r="Q41" s="75">
        <f>CEILING(IF('ورود نمرات'!R41=97,'ورود نمرات'!Q41,IF('ورود نمرات'!R41=98,'ورود نمرات'!Q41/3,(('ورود نمرات'!R41*2)+'ورود نمرات'!Q41)/3)),0.25)</f>
        <v>7.5</v>
      </c>
      <c r="R41" s="76"/>
      <c r="S41" s="75">
        <f>CEILING(IF('ورود نمرات'!T41=97,'ورود نمرات'!S41,IF('ورود نمرات'!T41=98,'ورود نمرات'!S41/3,(('ورود نمرات'!T41*2)+'ورود نمرات'!S41)/3)),0.25)</f>
        <v>20</v>
      </c>
      <c r="T41" s="76"/>
      <c r="U41" s="75">
        <f>CEILING(IF('ورود نمرات'!V41=97,'ورود نمرات'!U41,IF('ورود نمرات'!V41=98,'ورود نمرات'!U41/3,(('ورود نمرات'!V41*2)+'ورود نمرات'!U41)/3)),0.25)</f>
        <v>20</v>
      </c>
      <c r="V41" s="76"/>
      <c r="W41" s="75">
        <f>CEILING(IF('ورود نمرات'!X41=97,'ورود نمرات'!W41,IF('ورود نمرات'!X41=98,'ورود نمرات'!W41/3,(('ورود نمرات'!X41*2)+'ورود نمرات'!W41)/3)),0.25)</f>
        <v>20</v>
      </c>
      <c r="X41" s="76"/>
      <c r="Y41" s="75">
        <f>CEILING(IF('ورود نمرات'!Z41=97,'ورود نمرات'!Y41,IF('ورود نمرات'!Z41=98,'ورود نمرات'!Y41/3,(('ورود نمرات'!Z41*2)+'ورود نمرات'!Y41)/3)),0.25)</f>
        <v>9</v>
      </c>
      <c r="Z41" s="76"/>
      <c r="AA41" s="75">
        <f>CEILING(IF('ورود نمرات'!AB41=97,'ورود نمرات'!AA41,IF('ورود نمرات'!AB41=98,'ورود نمرات'!AA41/3,(('ورود نمرات'!AB41*2)+'ورود نمرات'!AA41)/3)),0.25)</f>
        <v>20</v>
      </c>
      <c r="AB41" s="76"/>
      <c r="AC41" s="75">
        <f>CEILING(IF('ورود نمرات'!AD41=97,'ورود نمرات'!AC41,IF('ورود نمرات'!AD41=98,'ورود نمرات'!AC41/3,(('ورود نمرات'!AD41*2)+'ورود نمرات'!AC41)/3)),0.25)</f>
        <v>20</v>
      </c>
      <c r="AD41" s="76"/>
      <c r="AE41" s="75">
        <f>CEILING(IF('ورود نمرات'!AF41=97,'ورود نمرات'!AE41,IF('ورود نمرات'!AF41=98,'ورود نمرات'!AE41/3,(('ورود نمرات'!AF41*2)+'ورود نمرات'!AE41)/3)),0.25)</f>
        <v>20</v>
      </c>
      <c r="AF41" s="76"/>
      <c r="AG41" s="75">
        <f>CEILING(IF('ورود نمرات'!AH41=97,'ورود نمرات'!AG41,IF('ورود نمرات'!AH41=98,'ورود نمرات'!AG41/3,(('ورود نمرات'!AH41*2)+'ورود نمرات'!AG41)/3)),0.25)</f>
        <v>20</v>
      </c>
      <c r="AH41" s="76"/>
      <c r="AI41" s="75">
        <f>CEILING(IF('ورود نمرات'!AJ41=97,'ورود نمرات'!AI41,IF('ورود نمرات'!AJ41=98,'ورود نمرات'!AI41/3,(('ورود نمرات'!AJ41*2)+'ورود نمرات'!AI41)/3)),0.25)</f>
        <v>20</v>
      </c>
      <c r="AJ41" s="76"/>
      <c r="AK41" s="75">
        <f>CEILING('ورود نمرات'!AL41,0.25)</f>
        <v>18</v>
      </c>
      <c r="AL41" s="76"/>
      <c r="AM41" s="75">
        <f>CEILING('ورود نمرات'!AN41,0.25)</f>
        <v>13</v>
      </c>
      <c r="AN41" s="76"/>
      <c r="AO41" s="38">
        <f>'3'!AP41</f>
        <v>15.583333333333332</v>
      </c>
      <c r="AP41" s="42">
        <f t="shared" si="0"/>
        <v>18</v>
      </c>
    </row>
    <row r="42" spans="1:42" ht="15.75">
      <c r="A42" s="15" t="str">
        <f>'ورود نمرات'!A42</f>
        <v xml:space="preserve">ابوالفضل  </v>
      </c>
      <c r="B42" s="16" t="str">
        <f>'ورود نمرات'!B42</f>
        <v>اسلامی</v>
      </c>
      <c r="C42" s="75">
        <f>CEILING(IF('ورود نمرات'!D42=97,'ورود نمرات'!C42,IF('ورود نمرات'!D42=98,'ورود نمرات'!C42/3,(('ورود نمرات'!D42*2)+'ورود نمرات'!C42)/3)),0.25)</f>
        <v>10</v>
      </c>
      <c r="D42" s="76"/>
      <c r="E42" s="75">
        <f>CEILING(IF('ورود نمرات'!F42=97,'ورود نمرات'!E42,IF('ورود نمرات'!F42=98,'ورود نمرات'!E42/3,(('ورود نمرات'!F42*2)+'ورود نمرات'!E42)/3)),0.25)</f>
        <v>9.5</v>
      </c>
      <c r="F42" s="76"/>
      <c r="G42" s="75">
        <f>CEILING(IF('ورود نمرات'!H42=97,'ورود نمرات'!G42,IF('ورود نمرات'!H42=98,'ورود نمرات'!G42/3,(('ورود نمرات'!H42*2)+'ورود نمرات'!G42)/3)),0.25)</f>
        <v>7.5</v>
      </c>
      <c r="H42" s="76"/>
      <c r="I42" s="75">
        <f>CEILING(IF('ورود نمرات'!J42=97,'ورود نمرات'!I42,IF('ورود نمرات'!J42=98,'ورود نمرات'!I42/3,(('ورود نمرات'!J42*2)+'ورود نمرات'!I42)/3)),0.25)</f>
        <v>17.75</v>
      </c>
      <c r="J42" s="76"/>
      <c r="K42" s="75">
        <f>CEILING(IF('ورود نمرات'!L42=97,'ورود نمرات'!K42,IF('ورود نمرات'!L42=98,'ورود نمرات'!K42/3,(('ورود نمرات'!L42*2)+'ورود نمرات'!K42)/3)),0.25)</f>
        <v>10</v>
      </c>
      <c r="L42" s="76"/>
      <c r="M42" s="75">
        <f>CEILING(IF('ورود نمرات'!N42=97,'ورود نمرات'!M42,IF('ورود نمرات'!N42=98,'ورود نمرات'!M42/3,(('ورود نمرات'!N42*2)+'ورود نمرات'!M42)/3)),0.25)</f>
        <v>7.5</v>
      </c>
      <c r="N42" s="76"/>
      <c r="O42" s="75">
        <f>CEILING(IF('ورود نمرات'!P42=97,'ورود نمرات'!O42,IF('ورود نمرات'!P42=98,'ورود نمرات'!O42/3,(('ورود نمرات'!P42*2)+'ورود نمرات'!O42)/3)),0.25)</f>
        <v>10</v>
      </c>
      <c r="P42" s="76"/>
      <c r="Q42" s="75">
        <f>CEILING(IF('ورود نمرات'!R42=97,'ورود نمرات'!Q42,IF('ورود نمرات'!R42=98,'ورود نمرات'!Q42/3,(('ورود نمرات'!R42*2)+'ورود نمرات'!Q42)/3)),0.25)</f>
        <v>10</v>
      </c>
      <c r="R42" s="76"/>
      <c r="S42" s="75">
        <f>CEILING(IF('ورود نمرات'!T42=97,'ورود نمرات'!S42,IF('ورود نمرات'!T42=98,'ورود نمرات'!S42/3,(('ورود نمرات'!T42*2)+'ورود نمرات'!S42)/3)),0.25)</f>
        <v>20</v>
      </c>
      <c r="T42" s="76"/>
      <c r="U42" s="75">
        <f>CEILING(IF('ورود نمرات'!V42=97,'ورود نمرات'!U42,IF('ورود نمرات'!V42=98,'ورود نمرات'!U42/3,(('ورود نمرات'!V42*2)+'ورود نمرات'!U42)/3)),0.25)</f>
        <v>20</v>
      </c>
      <c r="V42" s="76"/>
      <c r="W42" s="75">
        <f>CEILING(IF('ورود نمرات'!X42=97,'ورود نمرات'!W42,IF('ورود نمرات'!X42=98,'ورود نمرات'!W42/3,(('ورود نمرات'!X42*2)+'ورود نمرات'!W42)/3)),0.25)</f>
        <v>20</v>
      </c>
      <c r="X42" s="76"/>
      <c r="Y42" s="75">
        <f>CEILING(IF('ورود نمرات'!Z42=97,'ورود نمرات'!Y42,IF('ورود نمرات'!Z42=98,'ورود نمرات'!Y42/3,(('ورود نمرات'!Z42*2)+'ورود نمرات'!Y42)/3)),0.25)</f>
        <v>8</v>
      </c>
      <c r="Z42" s="76"/>
      <c r="AA42" s="75">
        <f>CEILING(IF('ورود نمرات'!AB42=97,'ورود نمرات'!AA42,IF('ورود نمرات'!AB42=98,'ورود نمرات'!AA42/3,(('ورود نمرات'!AB42*2)+'ورود نمرات'!AA42)/3)),0.25)</f>
        <v>20</v>
      </c>
      <c r="AB42" s="76"/>
      <c r="AC42" s="75">
        <f>CEILING(IF('ورود نمرات'!AD42=97,'ورود نمرات'!AC42,IF('ورود نمرات'!AD42=98,'ورود نمرات'!AC42/3,(('ورود نمرات'!AD42*2)+'ورود نمرات'!AC42)/3)),0.25)</f>
        <v>20</v>
      </c>
      <c r="AD42" s="76"/>
      <c r="AE42" s="75">
        <f>CEILING(IF('ورود نمرات'!AF42=97,'ورود نمرات'!AE42,IF('ورود نمرات'!AF42=98,'ورود نمرات'!AE42/3,(('ورود نمرات'!AF42*2)+'ورود نمرات'!AE42)/3)),0.25)</f>
        <v>20</v>
      </c>
      <c r="AF42" s="76"/>
      <c r="AG42" s="75">
        <f>CEILING(IF('ورود نمرات'!AH42=97,'ورود نمرات'!AG42,IF('ورود نمرات'!AH42=98,'ورود نمرات'!AG42/3,(('ورود نمرات'!AH42*2)+'ورود نمرات'!AG42)/3)),0.25)</f>
        <v>20</v>
      </c>
      <c r="AH42" s="76"/>
      <c r="AI42" s="75">
        <f>CEILING(IF('ورود نمرات'!AJ42=97,'ورود نمرات'!AI42,IF('ورود نمرات'!AJ42=98,'ورود نمرات'!AI42/3,(('ورود نمرات'!AJ42*2)+'ورود نمرات'!AI42)/3)),0.25)</f>
        <v>20</v>
      </c>
      <c r="AJ42" s="76"/>
      <c r="AK42" s="75">
        <f>CEILING('ورود نمرات'!AL42,0.25)</f>
        <v>20</v>
      </c>
      <c r="AL42" s="76"/>
      <c r="AM42" s="75">
        <f>CEILING('ورود نمرات'!AN42,0.25)</f>
        <v>14</v>
      </c>
      <c r="AN42" s="76"/>
      <c r="AO42" s="38">
        <f>'3'!AP42</f>
        <v>14.840909090909092</v>
      </c>
      <c r="AP42" s="42">
        <f t="shared" si="0"/>
        <v>23</v>
      </c>
    </row>
    <row r="43" spans="1:42" ht="15.75">
      <c r="A43" s="15" t="str">
        <f>'ورود نمرات'!A43</f>
        <v xml:space="preserve">امیرعلی  </v>
      </c>
      <c r="B43" s="16" t="str">
        <f>'ورود نمرات'!B43</f>
        <v>اشرفی</v>
      </c>
      <c r="C43" s="75">
        <f>CEILING(IF('ورود نمرات'!D43=97,'ورود نمرات'!C43,IF('ورود نمرات'!D43=98,'ورود نمرات'!C43/3,(('ورود نمرات'!D43*2)+'ورود نمرات'!C43)/3)),0.25)</f>
        <v>20</v>
      </c>
      <c r="D43" s="76"/>
      <c r="E43" s="75">
        <f>CEILING(IF('ورود نمرات'!F43=97,'ورود نمرات'!E43,IF('ورود نمرات'!F43=98,'ورود نمرات'!E43/3,(('ورود نمرات'!F43*2)+'ورود نمرات'!E43)/3)),0.25)</f>
        <v>9</v>
      </c>
      <c r="F43" s="76"/>
      <c r="G43" s="75">
        <f>CEILING(IF('ورود نمرات'!H43=97,'ورود نمرات'!G43,IF('ورود نمرات'!H43=98,'ورود نمرات'!G43/3,(('ورود نمرات'!H43*2)+'ورود نمرات'!G43)/3)),0.25)</f>
        <v>2.5</v>
      </c>
      <c r="H43" s="76"/>
      <c r="I43" s="75">
        <f>CEILING(IF('ورود نمرات'!J43=97,'ورود نمرات'!I43,IF('ورود نمرات'!J43=98,'ورود نمرات'!I43/3,(('ورود نمرات'!J43*2)+'ورود نمرات'!I43)/3)),0.25)</f>
        <v>17.75</v>
      </c>
      <c r="J43" s="76"/>
      <c r="K43" s="75">
        <f>CEILING(IF('ورود نمرات'!L43=97,'ورود نمرات'!K43,IF('ورود نمرات'!L43=98,'ورود نمرات'!K43/3,(('ورود نمرات'!L43*2)+'ورود نمرات'!K43)/3)),0.25)</f>
        <v>8.75</v>
      </c>
      <c r="L43" s="76"/>
      <c r="M43" s="75">
        <f>CEILING(IF('ورود نمرات'!N43=97,'ورود نمرات'!M43,IF('ورود نمرات'!N43=98,'ورود نمرات'!M43/3,(('ورود نمرات'!N43*2)+'ورود نمرات'!M43)/3)),0.25)</f>
        <v>7</v>
      </c>
      <c r="N43" s="76"/>
      <c r="O43" s="75">
        <f>CEILING(IF('ورود نمرات'!P43=97,'ورود نمرات'!O43,IF('ورود نمرات'!P43=98,'ورود نمرات'!O43/3,(('ورود نمرات'!P43*2)+'ورود نمرات'!O43)/3)),0.25)</f>
        <v>8.75</v>
      </c>
      <c r="P43" s="76"/>
      <c r="Q43" s="75">
        <f>CEILING(IF('ورود نمرات'!R43=97,'ورود نمرات'!Q43,IF('ورود نمرات'!R43=98,'ورود نمرات'!Q43/3,(('ورود نمرات'!R43*2)+'ورود نمرات'!Q43)/3)),0.25)</f>
        <v>8.75</v>
      </c>
      <c r="R43" s="76"/>
      <c r="S43" s="75">
        <f>CEILING(IF('ورود نمرات'!T43=97,'ورود نمرات'!S43,IF('ورود نمرات'!T43=98,'ورود نمرات'!S43/3,(('ورود نمرات'!T43*2)+'ورود نمرات'!S43)/3)),0.25)</f>
        <v>10</v>
      </c>
      <c r="T43" s="76"/>
      <c r="U43" s="75">
        <f>CEILING(IF('ورود نمرات'!V43=97,'ورود نمرات'!U43,IF('ورود نمرات'!V43=98,'ورود نمرات'!U43/3,(('ورود نمرات'!V43*2)+'ورود نمرات'!U43)/3)),0.25)</f>
        <v>10</v>
      </c>
      <c r="V43" s="76"/>
      <c r="W43" s="75">
        <f>CEILING(IF('ورود نمرات'!X43=97,'ورود نمرات'!W43,IF('ورود نمرات'!X43=98,'ورود نمرات'!W43/3,(('ورود نمرات'!X43*2)+'ورود نمرات'!W43)/3)),0.25)</f>
        <v>10</v>
      </c>
      <c r="X43" s="76"/>
      <c r="Y43" s="75">
        <f>CEILING(IF('ورود نمرات'!Z43=97,'ورود نمرات'!Y43,IF('ورود نمرات'!Z43=98,'ورود نمرات'!Y43/3,(('ورود نمرات'!Z43*2)+'ورود نمرات'!Y43)/3)),0.25)</f>
        <v>12.75</v>
      </c>
      <c r="Z43" s="76"/>
      <c r="AA43" s="75">
        <f>CEILING(IF('ورود نمرات'!AB43=97,'ورود نمرات'!AA43,IF('ورود نمرات'!AB43=98,'ورود نمرات'!AA43/3,(('ورود نمرات'!AB43*2)+'ورود نمرات'!AA43)/3)),0.25)</f>
        <v>20</v>
      </c>
      <c r="AB43" s="76"/>
      <c r="AC43" s="75">
        <f>CEILING(IF('ورود نمرات'!AD43=97,'ورود نمرات'!AC43,IF('ورود نمرات'!AD43=98,'ورود نمرات'!AC43/3,(('ورود نمرات'!AD43*2)+'ورود نمرات'!AC43)/3)),0.25)</f>
        <v>20</v>
      </c>
      <c r="AD43" s="76"/>
      <c r="AE43" s="75">
        <f>CEILING(IF('ورود نمرات'!AF43=97,'ورود نمرات'!AE43,IF('ورود نمرات'!AF43=98,'ورود نمرات'!AE43/3,(('ورود نمرات'!AF43*2)+'ورود نمرات'!AE43)/3)),0.25)</f>
        <v>18.75</v>
      </c>
      <c r="AF43" s="76"/>
      <c r="AG43" s="75">
        <f>CEILING(IF('ورود نمرات'!AH43=97,'ورود نمرات'!AG43,IF('ورود نمرات'!AH43=98,'ورود نمرات'!AG43/3,(('ورود نمرات'!AH43*2)+'ورود نمرات'!AG43)/3)),0.25)</f>
        <v>20</v>
      </c>
      <c r="AH43" s="76"/>
      <c r="AI43" s="75">
        <f>CEILING(IF('ورود نمرات'!AJ43=97,'ورود نمرات'!AI43,IF('ورود نمرات'!AJ43=98,'ورود نمرات'!AI43/3,(('ورود نمرات'!AJ43*2)+'ورود نمرات'!AI43)/3)),0.25)</f>
        <v>20</v>
      </c>
      <c r="AJ43" s="76"/>
      <c r="AK43" s="75">
        <f>CEILING('ورود نمرات'!AL43,0.25)</f>
        <v>20</v>
      </c>
      <c r="AL43" s="76"/>
      <c r="AM43" s="75">
        <f>CEILING('ورود نمرات'!AN43,0.25)</f>
        <v>16</v>
      </c>
      <c r="AN43" s="76"/>
      <c r="AO43" s="38">
        <f>'3'!AP43</f>
        <v>13.484848484848483</v>
      </c>
      <c r="AP43" s="42">
        <f t="shared" si="0"/>
        <v>34</v>
      </c>
    </row>
    <row r="44" spans="1:42" ht="15.75">
      <c r="A44" s="15" t="str">
        <f>'ورود نمرات'!A44</f>
        <v xml:space="preserve">مهدی یار </v>
      </c>
      <c r="B44" s="16" t="str">
        <f>'ورود نمرات'!B44</f>
        <v>افشار</v>
      </c>
      <c r="C44" s="75">
        <f>CEILING(IF('ورود نمرات'!D44=97,'ورود نمرات'!C44,IF('ورود نمرات'!D44=98,'ورود نمرات'!C44/3,(('ورود نمرات'!D44*2)+'ورود نمرات'!C44)/3)),0.25)</f>
        <v>20</v>
      </c>
      <c r="D44" s="76"/>
      <c r="E44" s="75">
        <f>CEILING(IF('ورود نمرات'!F44=97,'ورود نمرات'!E44,IF('ورود نمرات'!F44=98,'ورود نمرات'!E44/3,(('ورود نمرات'!F44*2)+'ورود نمرات'!E44)/3)),0.25)</f>
        <v>8</v>
      </c>
      <c r="F44" s="76"/>
      <c r="G44" s="75">
        <f>CEILING(IF('ورود نمرات'!H44=97,'ورود نمرات'!G44,IF('ورود نمرات'!H44=98,'ورود نمرات'!G44/3,(('ورود نمرات'!H44*2)+'ورود نمرات'!G44)/3)),0.25)</f>
        <v>1</v>
      </c>
      <c r="H44" s="76"/>
      <c r="I44" s="75">
        <f>CEILING(IF('ورود نمرات'!J44=97,'ورود نمرات'!I44,IF('ورود نمرات'!J44=98,'ورود نمرات'!I44/3,(('ورود نمرات'!J44*2)+'ورود نمرات'!I44)/3)),0.25)</f>
        <v>17.5</v>
      </c>
      <c r="J44" s="76"/>
      <c r="K44" s="75">
        <f>CEILING(IF('ورود نمرات'!L44=97,'ورود نمرات'!K44,IF('ورود نمرات'!L44=98,'ورود نمرات'!K44/3,(('ورود نمرات'!L44*2)+'ورود نمرات'!K44)/3)),0.25)</f>
        <v>7</v>
      </c>
      <c r="L44" s="76"/>
      <c r="M44" s="75">
        <f>CEILING(IF('ورود نمرات'!N44=97,'ورود نمرات'!M44,IF('ورود نمرات'!N44=98,'ورود نمرات'!M44/3,(('ورود نمرات'!N44*2)+'ورود نمرات'!M44)/3)),0.25)</f>
        <v>11.5</v>
      </c>
      <c r="N44" s="76"/>
      <c r="O44" s="75">
        <f>CEILING(IF('ورود نمرات'!P44=97,'ورود نمرات'!O44,IF('ورود نمرات'!P44=98,'ورود نمرات'!O44/3,(('ورود نمرات'!P44*2)+'ورود نمرات'!O44)/3)),0.25)</f>
        <v>7</v>
      </c>
      <c r="P44" s="76"/>
      <c r="Q44" s="75">
        <f>CEILING(IF('ورود نمرات'!R44=97,'ورود نمرات'!Q44,IF('ورود نمرات'!R44=98,'ورود نمرات'!Q44/3,(('ورود نمرات'!R44*2)+'ورود نمرات'!Q44)/3)),0.25)</f>
        <v>7</v>
      </c>
      <c r="R44" s="76"/>
      <c r="S44" s="75">
        <f>CEILING(IF('ورود نمرات'!T44=97,'ورود نمرات'!S44,IF('ورود نمرات'!T44=98,'ورود نمرات'!S44/3,(('ورود نمرات'!T44*2)+'ورود نمرات'!S44)/3)),0.25)</f>
        <v>18</v>
      </c>
      <c r="T44" s="76"/>
      <c r="U44" s="75">
        <f>CEILING(IF('ورود نمرات'!V44=97,'ورود نمرات'!U44,IF('ورود نمرات'!V44=98,'ورود نمرات'!U44/3,(('ورود نمرات'!V44*2)+'ورود نمرات'!U44)/3)),0.25)</f>
        <v>18</v>
      </c>
      <c r="V44" s="76"/>
      <c r="W44" s="75">
        <f>CEILING(IF('ورود نمرات'!X44=97,'ورود نمرات'!W44,IF('ورود نمرات'!X44=98,'ورود نمرات'!W44/3,(('ورود نمرات'!X44*2)+'ورود نمرات'!W44)/3)),0.25)</f>
        <v>18</v>
      </c>
      <c r="X44" s="76"/>
      <c r="Y44" s="75">
        <f>CEILING(IF('ورود نمرات'!Z44=97,'ورود نمرات'!Y44,IF('ورود نمرات'!Z44=98,'ورود نمرات'!Y44/3,(('ورود نمرات'!Z44*2)+'ورود نمرات'!Y44)/3)),0.25)</f>
        <v>12.5</v>
      </c>
      <c r="Z44" s="76"/>
      <c r="AA44" s="75">
        <f>CEILING(IF('ورود نمرات'!AB44=97,'ورود نمرات'!AA44,IF('ورود نمرات'!AB44=98,'ورود نمرات'!AA44/3,(('ورود نمرات'!AB44*2)+'ورود نمرات'!AA44)/3)),0.25)</f>
        <v>10</v>
      </c>
      <c r="AB44" s="76"/>
      <c r="AC44" s="75">
        <f>CEILING(IF('ورود نمرات'!AD44=97,'ورود نمرات'!AC44,IF('ورود نمرات'!AD44=98,'ورود نمرات'!AC44/3,(('ورود نمرات'!AD44*2)+'ورود نمرات'!AC44)/3)),0.25)</f>
        <v>10</v>
      </c>
      <c r="AD44" s="76"/>
      <c r="AE44" s="75">
        <f>CEILING(IF('ورود نمرات'!AF44=97,'ورود نمرات'!AE44,IF('ورود نمرات'!AF44=98,'ورود نمرات'!AE44/3,(('ورود نمرات'!AF44*2)+'ورود نمرات'!AE44)/3)),0.25)</f>
        <v>15.75</v>
      </c>
      <c r="AF44" s="76"/>
      <c r="AG44" s="75">
        <f>CEILING(IF('ورود نمرات'!AH44=97,'ورود نمرات'!AG44,IF('ورود نمرات'!AH44=98,'ورود نمرات'!AG44/3,(('ورود نمرات'!AH44*2)+'ورود نمرات'!AG44)/3)),0.25)</f>
        <v>10</v>
      </c>
      <c r="AH44" s="76"/>
      <c r="AI44" s="75">
        <f>CEILING(IF('ورود نمرات'!AJ44=97,'ورود نمرات'!AI44,IF('ورود نمرات'!AJ44=98,'ورود نمرات'!AI44/3,(('ورود نمرات'!AJ44*2)+'ورود نمرات'!AI44)/3)),0.25)</f>
        <v>10</v>
      </c>
      <c r="AJ44" s="76"/>
      <c r="AK44" s="75">
        <f>CEILING('ورود نمرات'!AL44,0.25)</f>
        <v>18</v>
      </c>
      <c r="AL44" s="76"/>
      <c r="AM44" s="75">
        <f>CEILING('ورود نمرات'!AN44,0.25)</f>
        <v>10</v>
      </c>
      <c r="AN44" s="76"/>
      <c r="AO44" s="38">
        <f>'3'!AP44</f>
        <v>12.090909090909092</v>
      </c>
      <c r="AP44" s="42">
        <f t="shared" si="0"/>
        <v>41</v>
      </c>
    </row>
    <row r="45" spans="1:42" ht="15.75">
      <c r="A45" s="15" t="str">
        <f>'ورود نمرات'!A45</f>
        <v xml:space="preserve">محمدصالح  </v>
      </c>
      <c r="B45" s="16" t="str">
        <f>'ورود نمرات'!B45</f>
        <v>اقرلو</v>
      </c>
      <c r="C45" s="75">
        <f>CEILING(IF('ورود نمرات'!D45=97,'ورود نمرات'!C45,IF('ورود نمرات'!D45=98,'ورود نمرات'!C45/3,(('ورود نمرات'!D45*2)+'ورود نمرات'!C45)/3)),0.25)</f>
        <v>10</v>
      </c>
      <c r="D45" s="76"/>
      <c r="E45" s="75">
        <f>CEILING(IF('ورود نمرات'!F45=97,'ورود نمرات'!E45,IF('ورود نمرات'!F45=98,'ورود نمرات'!E45/3,(('ورود نمرات'!F45*2)+'ورود نمرات'!E45)/3)),0.25)</f>
        <v>12.75</v>
      </c>
      <c r="F45" s="76"/>
      <c r="G45" s="75">
        <f>CEILING(IF('ورود نمرات'!H45=97,'ورود نمرات'!G45,IF('ورود نمرات'!H45=98,'ورود نمرات'!G45/3,(('ورود نمرات'!H45*2)+'ورود نمرات'!G45)/3)),0.25)</f>
        <v>3.5</v>
      </c>
      <c r="H45" s="76"/>
      <c r="I45" s="75">
        <f>CEILING(IF('ورود نمرات'!J45=97,'ورود نمرات'!I45,IF('ورود نمرات'!J45=98,'ورود نمرات'!I45/3,(('ورود نمرات'!J45*2)+'ورود نمرات'!I45)/3)),0.25)</f>
        <v>18.75</v>
      </c>
      <c r="J45" s="76"/>
      <c r="K45" s="75">
        <f>CEILING(IF('ورود نمرات'!L45=97,'ورود نمرات'!K45,IF('ورود نمرات'!L45=98,'ورود نمرات'!K45/3,(('ورود نمرات'!L45*2)+'ورود نمرات'!K45)/3)),0.25)</f>
        <v>7.75</v>
      </c>
      <c r="L45" s="76"/>
      <c r="M45" s="75">
        <f>CEILING(IF('ورود نمرات'!N45=97,'ورود نمرات'!M45,IF('ورود نمرات'!N45=98,'ورود نمرات'!M45/3,(('ورود نمرات'!N45*2)+'ورود نمرات'!M45)/3)),0.25)</f>
        <v>15.75</v>
      </c>
      <c r="N45" s="76"/>
      <c r="O45" s="75">
        <f>CEILING(IF('ورود نمرات'!P45=97,'ورود نمرات'!O45,IF('ورود نمرات'!P45=98,'ورود نمرات'!O45/3,(('ورود نمرات'!P45*2)+'ورود نمرات'!O45)/3)),0.25)</f>
        <v>7.75</v>
      </c>
      <c r="P45" s="76"/>
      <c r="Q45" s="75">
        <f>CEILING(IF('ورود نمرات'!R45=97,'ورود نمرات'!Q45,IF('ورود نمرات'!R45=98,'ورود نمرات'!Q45/3,(('ورود نمرات'!R45*2)+'ورود نمرات'!Q45)/3)),0.25)</f>
        <v>7.75</v>
      </c>
      <c r="R45" s="76"/>
      <c r="S45" s="75">
        <f>CEILING(IF('ورود نمرات'!T45=97,'ورود نمرات'!S45,IF('ورود نمرات'!T45=98,'ورود نمرات'!S45/3,(('ورود نمرات'!T45*2)+'ورود نمرات'!S45)/3)),0.25)</f>
        <v>10</v>
      </c>
      <c r="T45" s="76"/>
      <c r="U45" s="75">
        <f>CEILING(IF('ورود نمرات'!V45=97,'ورود نمرات'!U45,IF('ورود نمرات'!V45=98,'ورود نمرات'!U45/3,(('ورود نمرات'!V45*2)+'ورود نمرات'!U45)/3)),0.25)</f>
        <v>10</v>
      </c>
      <c r="V45" s="76"/>
      <c r="W45" s="75">
        <f>CEILING(IF('ورود نمرات'!X45=97,'ورود نمرات'!W45,IF('ورود نمرات'!X45=98,'ورود نمرات'!W45/3,(('ورود نمرات'!X45*2)+'ورود نمرات'!W45)/3)),0.25)</f>
        <v>10</v>
      </c>
      <c r="X45" s="76"/>
      <c r="Y45" s="75">
        <f>CEILING(IF('ورود نمرات'!Z45=97,'ورود نمرات'!Y45,IF('ورود نمرات'!Z45=98,'ورود نمرات'!Y45/3,(('ورود نمرات'!Z45*2)+'ورود نمرات'!Y45)/3)),0.25)</f>
        <v>8</v>
      </c>
      <c r="Z45" s="76"/>
      <c r="AA45" s="75">
        <f>CEILING(IF('ورود نمرات'!AB45=97,'ورود نمرات'!AA45,IF('ورود نمرات'!AB45=98,'ورود نمرات'!AA45/3,(('ورود نمرات'!AB45*2)+'ورود نمرات'!AA45)/3)),0.25)</f>
        <v>20</v>
      </c>
      <c r="AB45" s="76"/>
      <c r="AC45" s="75">
        <f>CEILING(IF('ورود نمرات'!AD45=97,'ورود نمرات'!AC45,IF('ورود نمرات'!AD45=98,'ورود نمرات'!AC45/3,(('ورود نمرات'!AD45*2)+'ورود نمرات'!AC45)/3)),0.25)</f>
        <v>20</v>
      </c>
      <c r="AD45" s="76"/>
      <c r="AE45" s="75">
        <f>CEILING(IF('ورود نمرات'!AF45=97,'ورود نمرات'!AE45,IF('ورود نمرات'!AF45=98,'ورود نمرات'!AE45/3,(('ورود نمرات'!AF45*2)+'ورود نمرات'!AE45)/3)),0.25)</f>
        <v>20</v>
      </c>
      <c r="AF45" s="76"/>
      <c r="AG45" s="75">
        <f>CEILING(IF('ورود نمرات'!AH45=97,'ورود نمرات'!AG45,IF('ورود نمرات'!AH45=98,'ورود نمرات'!AG45/3,(('ورود نمرات'!AH45*2)+'ورود نمرات'!AG45)/3)),0.25)</f>
        <v>20</v>
      </c>
      <c r="AH45" s="76"/>
      <c r="AI45" s="75">
        <f>CEILING(IF('ورود نمرات'!AJ45=97,'ورود نمرات'!AI45,IF('ورود نمرات'!AJ45=98,'ورود نمرات'!AI45/3,(('ورود نمرات'!AJ45*2)+'ورود نمرات'!AI45)/3)),0.25)</f>
        <v>20</v>
      </c>
      <c r="AJ45" s="76"/>
      <c r="AK45" s="75">
        <f>CEILING('ورود نمرات'!AL45,0.25)</f>
        <v>16</v>
      </c>
      <c r="AL45" s="76"/>
      <c r="AM45" s="75">
        <f>CEILING('ورود نمرات'!AN45,0.25)</f>
        <v>20</v>
      </c>
      <c r="AN45" s="76"/>
      <c r="AO45" s="38">
        <f>'3'!AP45</f>
        <v>13.356060606060606</v>
      </c>
      <c r="AP45" s="42">
        <f t="shared" si="0"/>
        <v>35</v>
      </c>
    </row>
    <row r="46" spans="1:42" ht="16.5" thickBot="1">
      <c r="A46" s="17" t="str">
        <f>'ورود نمرات'!A46</f>
        <v xml:space="preserve">محمدعرفان </v>
      </c>
      <c r="B46" s="18" t="str">
        <f>'ورود نمرات'!B46</f>
        <v>آقانصیری</v>
      </c>
      <c r="C46" s="89">
        <f>CEILING(IF('ورود نمرات'!D46=97,'ورود نمرات'!C46,IF('ورود نمرات'!D46=98,'ورود نمرات'!C46/3,(('ورود نمرات'!D46*2)+'ورود نمرات'!C46)/3)),0.25)</f>
        <v>18</v>
      </c>
      <c r="D46" s="90"/>
      <c r="E46" s="89">
        <f>CEILING(IF('ورود نمرات'!F46=97,'ورود نمرات'!E46,IF('ورود نمرات'!F46=98,'ورود نمرات'!E46/3,(('ورود نمرات'!F46*2)+'ورود نمرات'!E46)/3)),0.25)</f>
        <v>12.5</v>
      </c>
      <c r="F46" s="90"/>
      <c r="G46" s="89">
        <f>CEILING(IF('ورود نمرات'!H46=97,'ورود نمرات'!G46,IF('ورود نمرات'!H46=98,'ورود نمرات'!G46/3,(('ورود نمرات'!H46*2)+'ورود نمرات'!G46)/3)),0.25)</f>
        <v>2.75</v>
      </c>
      <c r="H46" s="90"/>
      <c r="I46" s="89">
        <f>CEILING(IF('ورود نمرات'!J46=97,'ورود نمرات'!I46,IF('ورود نمرات'!J46=98,'ورود نمرات'!I46/3,(('ورود نمرات'!J46*2)+'ورود نمرات'!I46)/3)),0.25)</f>
        <v>18.5</v>
      </c>
      <c r="J46" s="90"/>
      <c r="K46" s="89">
        <f>CEILING(IF('ورود نمرات'!L46=97,'ورود نمرات'!K46,IF('ورود نمرات'!L46=98,'ورود نمرات'!K46/3,(('ورود نمرات'!L46*2)+'ورود نمرات'!K46)/3)),0.25)</f>
        <v>10.75</v>
      </c>
      <c r="L46" s="90"/>
      <c r="M46" s="89">
        <f>CEILING(IF('ورود نمرات'!N46=97,'ورود نمرات'!M46,IF('ورود نمرات'!N46=98,'ورود نمرات'!M46/3,(('ورود نمرات'!N46*2)+'ورود نمرات'!M46)/3)),0.25)</f>
        <v>9.75</v>
      </c>
      <c r="N46" s="90"/>
      <c r="O46" s="89">
        <f>CEILING(IF('ورود نمرات'!P46=97,'ورود نمرات'!O46,IF('ورود نمرات'!P46=98,'ورود نمرات'!O46/3,(('ورود نمرات'!P46*2)+'ورود نمرات'!O46)/3)),0.25)</f>
        <v>10.75</v>
      </c>
      <c r="P46" s="90"/>
      <c r="Q46" s="89">
        <f>CEILING(IF('ورود نمرات'!R46=97,'ورود نمرات'!Q46,IF('ورود نمرات'!R46=98,'ورود نمرات'!Q46/3,(('ورود نمرات'!R46*2)+'ورود نمرات'!Q46)/3)),0.25)</f>
        <v>10.75</v>
      </c>
      <c r="R46" s="90"/>
      <c r="S46" s="89">
        <f>CEILING(IF('ورود نمرات'!T46=97,'ورود نمرات'!S46,IF('ورود نمرات'!T46=98,'ورود نمرات'!S46/3,(('ورود نمرات'!T46*2)+'ورود نمرات'!S46)/3)),0.25)</f>
        <v>16</v>
      </c>
      <c r="T46" s="90"/>
      <c r="U46" s="89">
        <f>CEILING(IF('ورود نمرات'!V46=97,'ورود نمرات'!U46,IF('ورود نمرات'!V46=98,'ورود نمرات'!U46/3,(('ورود نمرات'!V46*2)+'ورود نمرات'!U46)/3)),0.25)</f>
        <v>16</v>
      </c>
      <c r="V46" s="90"/>
      <c r="W46" s="89">
        <f>CEILING(IF('ورود نمرات'!X46=97,'ورود نمرات'!W46,IF('ورود نمرات'!X46=98,'ورود نمرات'!W46/3,(('ورود نمرات'!X46*2)+'ورود نمرات'!W46)/3)),0.25)</f>
        <v>16</v>
      </c>
      <c r="X46" s="90"/>
      <c r="Y46" s="89">
        <f>CEILING(IF('ورود نمرات'!Z46=97,'ورود نمرات'!Y46,IF('ورود نمرات'!Z46=98,'ورود نمرات'!Y46/3,(('ورود نمرات'!Z46*2)+'ورود نمرات'!Y46)/3)),0.25)</f>
        <v>12</v>
      </c>
      <c r="Z46" s="90"/>
      <c r="AA46" s="89">
        <f>CEILING(IF('ورود نمرات'!AB46=97,'ورود نمرات'!AA46,IF('ورود نمرات'!AB46=98,'ورود نمرات'!AA46/3,(('ورود نمرات'!AB46*2)+'ورود نمرات'!AA46)/3)),0.25)</f>
        <v>10</v>
      </c>
      <c r="AB46" s="90"/>
      <c r="AC46" s="89">
        <f>CEILING(IF('ورود نمرات'!AD46=97,'ورود نمرات'!AC46,IF('ورود نمرات'!AD46=98,'ورود نمرات'!AC46/3,(('ورود نمرات'!AD46*2)+'ورود نمرات'!AC46)/3)),0.25)</f>
        <v>10</v>
      </c>
      <c r="AD46" s="90"/>
      <c r="AE46" s="89">
        <f>CEILING(IF('ورود نمرات'!AF46=97,'ورود نمرات'!AE46,IF('ورود نمرات'!AF46=98,'ورود نمرات'!AE46/3,(('ورود نمرات'!AF46*2)+'ورود نمرات'!AE46)/3)),0.25)</f>
        <v>18.75</v>
      </c>
      <c r="AF46" s="90"/>
      <c r="AG46" s="89">
        <f>CEILING(IF('ورود نمرات'!AH46=97,'ورود نمرات'!AG46,IF('ورود نمرات'!AH46=98,'ورود نمرات'!AG46/3,(('ورود نمرات'!AH46*2)+'ورود نمرات'!AG46)/3)),0.25)</f>
        <v>20</v>
      </c>
      <c r="AH46" s="90"/>
      <c r="AI46" s="89">
        <f>CEILING(IF('ورود نمرات'!AJ46=97,'ورود نمرات'!AI46,IF('ورود نمرات'!AJ46=98,'ورود نمرات'!AI46/3,(('ورود نمرات'!AJ46*2)+'ورود نمرات'!AI46)/3)),0.25)</f>
        <v>10</v>
      </c>
      <c r="AJ46" s="90"/>
      <c r="AK46" s="89">
        <f>CEILING('ورود نمرات'!AL46,0.25)</f>
        <v>20</v>
      </c>
      <c r="AL46" s="90"/>
      <c r="AM46" s="89">
        <f>CEILING('ورود نمرات'!AN46,0.25)</f>
        <v>15</v>
      </c>
      <c r="AN46" s="90"/>
      <c r="AO46" s="39">
        <f>'3'!AP46</f>
        <v>12.878787878787877</v>
      </c>
      <c r="AP46" s="43">
        <f t="shared" si="0"/>
        <v>37</v>
      </c>
    </row>
    <row r="47" spans="1:42" ht="18">
      <c r="A47" s="85" t="s">
        <v>26</v>
      </c>
      <c r="B47" s="86"/>
      <c r="C47" s="73">
        <f>IF(C2&gt;0,AVERAGEIF(C4:D46,"&gt;0"),0)</f>
        <v>17.226744186046513</v>
      </c>
      <c r="D47" s="74"/>
      <c r="E47" s="73">
        <f>IF(E2&gt;0,AVERAGEIF(E4:F46,"&gt;0"),0)</f>
        <v>15.122093023255815</v>
      </c>
      <c r="F47" s="74"/>
      <c r="G47" s="73">
        <f t="shared" ref="G47" si="1">IF(G2&gt;0,AVERAGEIF(G4:H46,"&gt;0"),0)</f>
        <v>13.133720930232558</v>
      </c>
      <c r="H47" s="74"/>
      <c r="I47" s="73">
        <f t="shared" ref="I47" si="2">IF(I2&gt;0,AVERAGEIF(I4:J46,"&gt;0"),0)</f>
        <v>17.848837209302324</v>
      </c>
      <c r="J47" s="74"/>
      <c r="K47" s="73">
        <f t="shared" ref="K47" si="3">IF(K2&gt;0,AVERAGEIF(K4:L46,"&gt;0"),0)</f>
        <v>14.116279069767442</v>
      </c>
      <c r="L47" s="74"/>
      <c r="M47" s="73">
        <f t="shared" ref="M47" si="4">IF(M2&gt;0,AVERAGEIF(M4:N46,"&gt;0"),0)</f>
        <v>12.238372093023257</v>
      </c>
      <c r="N47" s="74"/>
      <c r="O47" s="73">
        <f t="shared" ref="O47" si="5">IF(O2&gt;0,AVERAGEIF(O4:P46,"&gt;0"),0)</f>
        <v>11.017441860465116</v>
      </c>
      <c r="P47" s="74"/>
      <c r="Q47" s="73">
        <f t="shared" ref="Q47" si="6">IF(Q2&gt;0,AVERAGEIF(Q4:R46,"&gt;0"),0)</f>
        <v>8.25</v>
      </c>
      <c r="R47" s="74"/>
      <c r="S47" s="73">
        <f t="shared" ref="S47" si="7">IF(S2&gt;0,AVERAGEIF(S4:T46,"&gt;0"),0)</f>
        <v>11.30813953488372</v>
      </c>
      <c r="T47" s="74"/>
      <c r="U47" s="73">
        <f t="shared" ref="U47" si="8">IF(U2&gt;0,AVERAGEIF(U4:V46,"&gt;0"),0)</f>
        <v>19.156976744186046</v>
      </c>
      <c r="V47" s="74"/>
      <c r="W47" s="73">
        <f t="shared" ref="W47" si="9">IF(W2&gt;0,AVERAGEIF(W4:X46,"&gt;0"),0)</f>
        <v>12.354651162790697</v>
      </c>
      <c r="X47" s="74"/>
      <c r="Y47" s="73">
        <f t="shared" ref="Y47" si="10">IF(Y2&gt;0,AVERAGEIF(Y4:Z46,"&gt;0"),0)</f>
        <v>16.813953488372093</v>
      </c>
      <c r="Z47" s="74"/>
      <c r="AA47" s="73">
        <f t="shared" ref="AA47" si="11">IF(AA2&gt;0,AVERAGEIF(AA4:AB46,"&gt;0"),0)</f>
        <v>16.337209302325583</v>
      </c>
      <c r="AB47" s="74"/>
      <c r="AC47" s="73">
        <f t="shared" ref="AC47" si="12">IF(AC2&gt;0,AVERAGEIF(AC4:AD46,"&gt;0"),0)</f>
        <v>19.534883720930232</v>
      </c>
      <c r="AD47" s="74"/>
      <c r="AE47" s="73">
        <f t="shared" ref="AE47" si="13">IF(AE2&gt;0,AVERAGEIF(AE4:AF46,"&gt;0"),0)</f>
        <v>19.203488372093023</v>
      </c>
      <c r="AF47" s="74"/>
      <c r="AG47" s="73">
        <f t="shared" ref="AG47" si="14">IF(AG2&gt;0,AVERAGEIF(AG4:AH46,"&gt;0"),0)</f>
        <v>17.209302325581394</v>
      </c>
      <c r="AH47" s="74"/>
      <c r="AI47" s="73">
        <f t="shared" ref="AI47" si="15">IF(AI2&gt;0,AVERAGEIF(AI4:AJ46,"&gt;0"),0)</f>
        <v>18.627906976744185</v>
      </c>
      <c r="AJ47" s="74"/>
      <c r="AK47" s="73">
        <f t="shared" ref="AK47" si="16">IF(AK2&gt;0,AVERAGEIF(AK4:AL46,"&gt;0"),0)</f>
        <v>18.511627906976745</v>
      </c>
      <c r="AL47" s="74"/>
      <c r="AM47" s="73">
        <f t="shared" ref="AM47" si="17">IF(AM2&gt;0,AVERAGEIF(AM4:AN46,"&gt;0"),0)</f>
        <v>14.488095238095237</v>
      </c>
      <c r="AN47" s="74"/>
      <c r="AO47" s="36"/>
      <c r="AP47" s="40"/>
    </row>
    <row r="48" spans="1:42" ht="18.75" thickBot="1">
      <c r="A48" s="94" t="s">
        <v>27</v>
      </c>
      <c r="B48" s="95"/>
      <c r="C48" s="71">
        <f>CEILING(C47,0.25)</f>
        <v>17.25</v>
      </c>
      <c r="D48" s="72"/>
      <c r="E48" s="71">
        <f t="shared" ref="E48" si="18">CEILING(E47,0.25)</f>
        <v>15.25</v>
      </c>
      <c r="F48" s="72"/>
      <c r="G48" s="71">
        <f t="shared" ref="G48" si="19">CEILING(G47,0.25)</f>
        <v>13.25</v>
      </c>
      <c r="H48" s="72"/>
      <c r="I48" s="71">
        <f t="shared" ref="I48" si="20">CEILING(I47,0.25)</f>
        <v>18</v>
      </c>
      <c r="J48" s="72"/>
      <c r="K48" s="71">
        <f t="shared" ref="K48" si="21">CEILING(K47,0.25)</f>
        <v>14.25</v>
      </c>
      <c r="L48" s="72"/>
      <c r="M48" s="71">
        <f t="shared" ref="M48" si="22">CEILING(M47,0.25)</f>
        <v>12.25</v>
      </c>
      <c r="N48" s="72"/>
      <c r="O48" s="71">
        <f t="shared" ref="O48" si="23">CEILING(O47,0.25)</f>
        <v>11.25</v>
      </c>
      <c r="P48" s="72"/>
      <c r="Q48" s="71">
        <f t="shared" ref="Q48" si="24">CEILING(Q47,0.25)</f>
        <v>8.25</v>
      </c>
      <c r="R48" s="72"/>
      <c r="S48" s="71">
        <f t="shared" ref="S48" si="25">CEILING(S47,0.25)</f>
        <v>11.5</v>
      </c>
      <c r="T48" s="72"/>
      <c r="U48" s="71">
        <f t="shared" ref="U48" si="26">CEILING(U47,0.25)</f>
        <v>19.25</v>
      </c>
      <c r="V48" s="72"/>
      <c r="W48" s="71">
        <f t="shared" ref="W48" si="27">CEILING(W47,0.25)</f>
        <v>12.5</v>
      </c>
      <c r="X48" s="72"/>
      <c r="Y48" s="71">
        <f t="shared" ref="Y48" si="28">CEILING(Y47,0.25)</f>
        <v>17</v>
      </c>
      <c r="Z48" s="72"/>
      <c r="AA48" s="71">
        <f t="shared" ref="AA48" si="29">CEILING(AA47,0.25)</f>
        <v>16.5</v>
      </c>
      <c r="AB48" s="72"/>
      <c r="AC48" s="71">
        <f t="shared" ref="AC48" si="30">CEILING(AC47,0.25)</f>
        <v>19.75</v>
      </c>
      <c r="AD48" s="72"/>
      <c r="AE48" s="71">
        <f t="shared" ref="AE48" si="31">CEILING(AE47,0.25)</f>
        <v>19.25</v>
      </c>
      <c r="AF48" s="72"/>
      <c r="AG48" s="71">
        <f t="shared" ref="AG48" si="32">CEILING(AG47,0.25)</f>
        <v>17.25</v>
      </c>
      <c r="AH48" s="72"/>
      <c r="AI48" s="71">
        <f t="shared" ref="AI48" si="33">CEILING(AI47,0.25)</f>
        <v>18.75</v>
      </c>
      <c r="AJ48" s="72"/>
      <c r="AK48" s="71">
        <f t="shared" ref="AK48" si="34">CEILING(AK47,0.25)</f>
        <v>18.75</v>
      </c>
      <c r="AL48" s="72"/>
      <c r="AM48" s="71">
        <f t="shared" ref="AM48" si="35">CEILING(AM47,0.25)</f>
        <v>14.5</v>
      </c>
      <c r="AN48" s="72"/>
      <c r="AO48" s="31"/>
      <c r="AP48" s="31"/>
    </row>
    <row r="49" spans="3:40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</row>
  </sheetData>
  <mergeCells count="936">
    <mergeCell ref="A48:B48"/>
    <mergeCell ref="W3:X3"/>
    <mergeCell ref="Y3:Z3"/>
    <mergeCell ref="AA3:AB3"/>
    <mergeCell ref="AC3:AD3"/>
    <mergeCell ref="AE3:AF3"/>
    <mergeCell ref="AG3:AH3"/>
    <mergeCell ref="AI3:AJ3"/>
    <mergeCell ref="AK3:AL3"/>
    <mergeCell ref="O46:P46"/>
    <mergeCell ref="Q46:R46"/>
    <mergeCell ref="S46:T46"/>
    <mergeCell ref="U46:V46"/>
    <mergeCell ref="W46:X46"/>
    <mergeCell ref="Y46:Z46"/>
    <mergeCell ref="AC45:AD45"/>
    <mergeCell ref="AE45:AF45"/>
    <mergeCell ref="AG43:AH43"/>
    <mergeCell ref="AI43:AJ43"/>
    <mergeCell ref="AK43:AL43"/>
    <mergeCell ref="AA43:AB43"/>
    <mergeCell ref="AC43:AD43"/>
    <mergeCell ref="AE43:AF43"/>
    <mergeCell ref="C46:D46"/>
    <mergeCell ref="AM3:AN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AK49:AL49"/>
    <mergeCell ref="AM49:AN49"/>
    <mergeCell ref="AC42:AD42"/>
    <mergeCell ref="AE42:AF42"/>
    <mergeCell ref="AG42:AH42"/>
    <mergeCell ref="AI42:AJ42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5:AL45"/>
    <mergeCell ref="AM46:AN46"/>
    <mergeCell ref="AO1:AO3"/>
    <mergeCell ref="AP1:AP3"/>
    <mergeCell ref="AA46:AB46"/>
    <mergeCell ref="AC46:AD46"/>
    <mergeCell ref="AE46:AF46"/>
    <mergeCell ref="AG46:AH46"/>
    <mergeCell ref="AI46:AJ46"/>
    <mergeCell ref="AK46:AL46"/>
    <mergeCell ref="AM45:AN45"/>
    <mergeCell ref="AM44:AN44"/>
    <mergeCell ref="AA44:AB44"/>
    <mergeCell ref="AC44:AD44"/>
    <mergeCell ref="AE44:AF44"/>
    <mergeCell ref="AG44:AH44"/>
    <mergeCell ref="AI44:AJ44"/>
    <mergeCell ref="AK44:AL44"/>
    <mergeCell ref="AM43:AN43"/>
    <mergeCell ref="AM42:AN42"/>
    <mergeCell ref="AA42:AB42"/>
    <mergeCell ref="AK41:AL41"/>
    <mergeCell ref="AG45:AH45"/>
    <mergeCell ref="AI45:AJ45"/>
    <mergeCell ref="AA45:AB45"/>
    <mergeCell ref="E46:F46"/>
    <mergeCell ref="G46:H46"/>
    <mergeCell ref="I46:J46"/>
    <mergeCell ref="K46:L46"/>
    <mergeCell ref="M46:N46"/>
    <mergeCell ref="U45:V45"/>
    <mergeCell ref="W45:X45"/>
    <mergeCell ref="Y45:Z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C44:D44"/>
    <mergeCell ref="E44:F44"/>
    <mergeCell ref="G44:H44"/>
    <mergeCell ref="I44:J44"/>
    <mergeCell ref="K44:L44"/>
    <mergeCell ref="M44:N44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O44:P44"/>
    <mergeCell ref="Q44:R44"/>
    <mergeCell ref="S44:T44"/>
    <mergeCell ref="U44:V44"/>
    <mergeCell ref="W44:X44"/>
    <mergeCell ref="Y44:Z44"/>
    <mergeCell ref="W40:X40"/>
    <mergeCell ref="Y40:Z40"/>
    <mergeCell ref="AM41:AN41"/>
    <mergeCell ref="C42:D42"/>
    <mergeCell ref="E42:F42"/>
    <mergeCell ref="G42:H42"/>
    <mergeCell ref="I42:J42"/>
    <mergeCell ref="K42:L42"/>
    <mergeCell ref="M42:N42"/>
    <mergeCell ref="U41:V41"/>
    <mergeCell ref="W41:X41"/>
    <mergeCell ref="Y41:Z41"/>
    <mergeCell ref="AA41:AB41"/>
    <mergeCell ref="AC41:AD41"/>
    <mergeCell ref="AE41:AF41"/>
    <mergeCell ref="AK42:AL42"/>
    <mergeCell ref="O42:P42"/>
    <mergeCell ref="Q42:R42"/>
    <mergeCell ref="S42:T42"/>
    <mergeCell ref="U42:V42"/>
    <mergeCell ref="W42:X42"/>
    <mergeCell ref="Y42:Z42"/>
    <mergeCell ref="AG41:AH41"/>
    <mergeCell ref="AI41:AJ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AM39:AN39"/>
    <mergeCell ref="C40:D40"/>
    <mergeCell ref="E40:F40"/>
    <mergeCell ref="G40:H40"/>
    <mergeCell ref="I40:J40"/>
    <mergeCell ref="K40:L40"/>
    <mergeCell ref="M40:N40"/>
    <mergeCell ref="U39:V39"/>
    <mergeCell ref="W39:X39"/>
    <mergeCell ref="Y39:Z39"/>
    <mergeCell ref="AA39:AB39"/>
    <mergeCell ref="AC39:AD39"/>
    <mergeCell ref="AE39:AF39"/>
    <mergeCell ref="AM40:AN40"/>
    <mergeCell ref="AA40:AB40"/>
    <mergeCell ref="AC40:AD40"/>
    <mergeCell ref="AE40:AF40"/>
    <mergeCell ref="AG40:AH40"/>
    <mergeCell ref="AI40:AJ40"/>
    <mergeCell ref="AK40:AL40"/>
    <mergeCell ref="O40:P40"/>
    <mergeCell ref="Q40:R40"/>
    <mergeCell ref="S40:T40"/>
    <mergeCell ref="U40:V40"/>
    <mergeCell ref="AK38:AL38"/>
    <mergeCell ref="O38:P38"/>
    <mergeCell ref="Q38:R38"/>
    <mergeCell ref="S38:T38"/>
    <mergeCell ref="U38:V38"/>
    <mergeCell ref="W38:X38"/>
    <mergeCell ref="Y38:Z38"/>
    <mergeCell ref="AG39:AH39"/>
    <mergeCell ref="AI39:AJ39"/>
    <mergeCell ref="AK39:AL39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W36:X36"/>
    <mergeCell ref="Y36:Z36"/>
    <mergeCell ref="AG37:AH37"/>
    <mergeCell ref="AI37:AJ37"/>
    <mergeCell ref="AK37:AL37"/>
    <mergeCell ref="AM37:AN37"/>
    <mergeCell ref="C38:D38"/>
    <mergeCell ref="E38:F38"/>
    <mergeCell ref="G38:H38"/>
    <mergeCell ref="I38:J38"/>
    <mergeCell ref="K38:L38"/>
    <mergeCell ref="M38:N38"/>
    <mergeCell ref="U37:V37"/>
    <mergeCell ref="W37:X37"/>
    <mergeCell ref="Y37:Z37"/>
    <mergeCell ref="AA37:AB37"/>
    <mergeCell ref="AC37:AD37"/>
    <mergeCell ref="AE37:AF37"/>
    <mergeCell ref="AM38:AN38"/>
    <mergeCell ref="AA38:AB38"/>
    <mergeCell ref="AC38:AD38"/>
    <mergeCell ref="AE38:AF38"/>
    <mergeCell ref="AG38:AH38"/>
    <mergeCell ref="AI38:AJ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AM35:AN35"/>
    <mergeCell ref="C36:D36"/>
    <mergeCell ref="E36:F36"/>
    <mergeCell ref="G36:H36"/>
    <mergeCell ref="I36:J36"/>
    <mergeCell ref="K36:L36"/>
    <mergeCell ref="M36:N36"/>
    <mergeCell ref="U35:V35"/>
    <mergeCell ref="W35:X35"/>
    <mergeCell ref="Y35:Z35"/>
    <mergeCell ref="AA35:AB35"/>
    <mergeCell ref="AC35:AD35"/>
    <mergeCell ref="AE35:AF35"/>
    <mergeCell ref="AM36:AN36"/>
    <mergeCell ref="AA36:AB36"/>
    <mergeCell ref="AC36:AD36"/>
    <mergeCell ref="AE36:AF36"/>
    <mergeCell ref="AG36:AH36"/>
    <mergeCell ref="AI36:AJ36"/>
    <mergeCell ref="AK36:AL36"/>
    <mergeCell ref="O36:P36"/>
    <mergeCell ref="Q36:R36"/>
    <mergeCell ref="S36:T36"/>
    <mergeCell ref="U36:V36"/>
    <mergeCell ref="AK34:AL34"/>
    <mergeCell ref="O34:P34"/>
    <mergeCell ref="Q34:R34"/>
    <mergeCell ref="S34:T34"/>
    <mergeCell ref="U34:V34"/>
    <mergeCell ref="W34:X34"/>
    <mergeCell ref="Y34:Z34"/>
    <mergeCell ref="AG35:AH35"/>
    <mergeCell ref="AI35:AJ35"/>
    <mergeCell ref="AK35:AL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W32:X32"/>
    <mergeCell ref="Y32:Z32"/>
    <mergeCell ref="AG33:AH33"/>
    <mergeCell ref="AI33:AJ33"/>
    <mergeCell ref="AK33:AL33"/>
    <mergeCell ref="AM33:AN33"/>
    <mergeCell ref="C34:D34"/>
    <mergeCell ref="E34:F34"/>
    <mergeCell ref="G34:H34"/>
    <mergeCell ref="I34:J34"/>
    <mergeCell ref="K34:L34"/>
    <mergeCell ref="M34:N34"/>
    <mergeCell ref="U33:V33"/>
    <mergeCell ref="W33:X33"/>
    <mergeCell ref="Y33:Z33"/>
    <mergeCell ref="AA33:AB33"/>
    <mergeCell ref="AC33:AD33"/>
    <mergeCell ref="AE33:AF33"/>
    <mergeCell ref="AM34:AN34"/>
    <mergeCell ref="AA34:AB34"/>
    <mergeCell ref="AC34:AD34"/>
    <mergeCell ref="AE34:AF34"/>
    <mergeCell ref="AG34:AH34"/>
    <mergeCell ref="AI34:AJ34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AM31:AN31"/>
    <mergeCell ref="C32:D32"/>
    <mergeCell ref="E32:F32"/>
    <mergeCell ref="G32:H32"/>
    <mergeCell ref="I32:J32"/>
    <mergeCell ref="K32:L32"/>
    <mergeCell ref="M32:N32"/>
    <mergeCell ref="U31:V31"/>
    <mergeCell ref="W31:X31"/>
    <mergeCell ref="Y31:Z31"/>
    <mergeCell ref="AA31:AB31"/>
    <mergeCell ref="AC31:AD31"/>
    <mergeCell ref="AE31:AF31"/>
    <mergeCell ref="AM32:AN32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AK30:AL30"/>
    <mergeCell ref="O30:P30"/>
    <mergeCell ref="Q30:R30"/>
    <mergeCell ref="S30:T30"/>
    <mergeCell ref="U30:V30"/>
    <mergeCell ref="W30:X30"/>
    <mergeCell ref="Y30:Z30"/>
    <mergeCell ref="AG31:AH31"/>
    <mergeCell ref="AI31:AJ31"/>
    <mergeCell ref="AK31:AL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W28:X28"/>
    <mergeCell ref="Y28:Z28"/>
    <mergeCell ref="AG29:AH29"/>
    <mergeCell ref="AI29:AJ29"/>
    <mergeCell ref="AK29:AL29"/>
    <mergeCell ref="AM29:AN29"/>
    <mergeCell ref="C30:D30"/>
    <mergeCell ref="E30:F30"/>
    <mergeCell ref="G30:H30"/>
    <mergeCell ref="I30:J30"/>
    <mergeCell ref="K30:L30"/>
    <mergeCell ref="M30:N30"/>
    <mergeCell ref="U29:V29"/>
    <mergeCell ref="W29:X29"/>
    <mergeCell ref="Y29:Z29"/>
    <mergeCell ref="AA29:AB29"/>
    <mergeCell ref="AC29:AD29"/>
    <mergeCell ref="AE29:AF29"/>
    <mergeCell ref="AM30:AN30"/>
    <mergeCell ref="AA30:AB30"/>
    <mergeCell ref="AC30:AD30"/>
    <mergeCell ref="AE30:AF30"/>
    <mergeCell ref="AG30:AH30"/>
    <mergeCell ref="AI30:AJ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AM27:AN27"/>
    <mergeCell ref="C28:D28"/>
    <mergeCell ref="E28:F28"/>
    <mergeCell ref="G28:H28"/>
    <mergeCell ref="I28:J28"/>
    <mergeCell ref="K28:L28"/>
    <mergeCell ref="M28:N28"/>
    <mergeCell ref="U27:V27"/>
    <mergeCell ref="W27:X27"/>
    <mergeCell ref="Y27:Z27"/>
    <mergeCell ref="AA27:AB27"/>
    <mergeCell ref="AC27:AD27"/>
    <mergeCell ref="AE27:AF27"/>
    <mergeCell ref="AM28:AN28"/>
    <mergeCell ref="AA28:AB28"/>
    <mergeCell ref="AC28:AD28"/>
    <mergeCell ref="AE28:AF28"/>
    <mergeCell ref="AG28:AH28"/>
    <mergeCell ref="AI28:AJ28"/>
    <mergeCell ref="AK28:AL28"/>
    <mergeCell ref="O28:P28"/>
    <mergeCell ref="Q28:R28"/>
    <mergeCell ref="S28:T28"/>
    <mergeCell ref="U28:V28"/>
    <mergeCell ref="AK26:AL26"/>
    <mergeCell ref="O26:P26"/>
    <mergeCell ref="Q26:R26"/>
    <mergeCell ref="S26:T26"/>
    <mergeCell ref="U26:V26"/>
    <mergeCell ref="W26:X26"/>
    <mergeCell ref="Y26:Z26"/>
    <mergeCell ref="AG27:AH27"/>
    <mergeCell ref="AI27:AJ27"/>
    <mergeCell ref="AK27:AL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W24:X24"/>
    <mergeCell ref="Y24:Z24"/>
    <mergeCell ref="AG25:AH25"/>
    <mergeCell ref="AI25:AJ25"/>
    <mergeCell ref="AK25:AL25"/>
    <mergeCell ref="AM25:AN25"/>
    <mergeCell ref="C26:D26"/>
    <mergeCell ref="E26:F26"/>
    <mergeCell ref="G26:H26"/>
    <mergeCell ref="I26:J26"/>
    <mergeCell ref="K26:L26"/>
    <mergeCell ref="M26:N26"/>
    <mergeCell ref="U25:V25"/>
    <mergeCell ref="W25:X25"/>
    <mergeCell ref="Y25:Z25"/>
    <mergeCell ref="AA25:AB25"/>
    <mergeCell ref="AC25:AD25"/>
    <mergeCell ref="AE25:AF25"/>
    <mergeCell ref="AM26:AN26"/>
    <mergeCell ref="AA26:AB26"/>
    <mergeCell ref="AC26:AD26"/>
    <mergeCell ref="AE26:AF26"/>
    <mergeCell ref="AG26:AH26"/>
    <mergeCell ref="AI26:AJ26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AM23:AN23"/>
    <mergeCell ref="C24:D24"/>
    <mergeCell ref="E24:F24"/>
    <mergeCell ref="G24:H24"/>
    <mergeCell ref="I24:J24"/>
    <mergeCell ref="K24:L24"/>
    <mergeCell ref="M24:N24"/>
    <mergeCell ref="U23:V23"/>
    <mergeCell ref="W23:X23"/>
    <mergeCell ref="Y23:Z23"/>
    <mergeCell ref="AA23:AB23"/>
    <mergeCell ref="AC23:AD23"/>
    <mergeCell ref="AE23:AF23"/>
    <mergeCell ref="AM24:AN24"/>
    <mergeCell ref="AA24:AB24"/>
    <mergeCell ref="AC24:AD24"/>
    <mergeCell ref="AE24:AF24"/>
    <mergeCell ref="AG24:AH24"/>
    <mergeCell ref="AI24:AJ24"/>
    <mergeCell ref="AK24:AL24"/>
    <mergeCell ref="O24:P24"/>
    <mergeCell ref="Q24:R24"/>
    <mergeCell ref="S24:T24"/>
    <mergeCell ref="U24:V24"/>
    <mergeCell ref="AK22:AL22"/>
    <mergeCell ref="O22:P22"/>
    <mergeCell ref="Q22:R22"/>
    <mergeCell ref="S22:T22"/>
    <mergeCell ref="U22:V22"/>
    <mergeCell ref="W22:X22"/>
    <mergeCell ref="Y22:Z22"/>
    <mergeCell ref="AG23:AH23"/>
    <mergeCell ref="AI23:AJ23"/>
    <mergeCell ref="AK23:AL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W20:X20"/>
    <mergeCell ref="Y20:Z20"/>
    <mergeCell ref="AG21:AH21"/>
    <mergeCell ref="AI21:AJ21"/>
    <mergeCell ref="AK21:AL21"/>
    <mergeCell ref="AM21:AN21"/>
    <mergeCell ref="C22:D22"/>
    <mergeCell ref="E22:F22"/>
    <mergeCell ref="G22:H22"/>
    <mergeCell ref="I22:J22"/>
    <mergeCell ref="K22:L22"/>
    <mergeCell ref="M22:N22"/>
    <mergeCell ref="U21:V21"/>
    <mergeCell ref="W21:X21"/>
    <mergeCell ref="Y21:Z21"/>
    <mergeCell ref="AA21:AB21"/>
    <mergeCell ref="AC21:AD21"/>
    <mergeCell ref="AE21:AF21"/>
    <mergeCell ref="AM22:AN22"/>
    <mergeCell ref="AA22:AB22"/>
    <mergeCell ref="AC22:AD22"/>
    <mergeCell ref="AE22:AF22"/>
    <mergeCell ref="AG22:AH22"/>
    <mergeCell ref="AI22:AJ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AM19:AN19"/>
    <mergeCell ref="C20:D20"/>
    <mergeCell ref="E20:F20"/>
    <mergeCell ref="G20:H20"/>
    <mergeCell ref="I20:J20"/>
    <mergeCell ref="K20:L20"/>
    <mergeCell ref="M20:N20"/>
    <mergeCell ref="U19:V19"/>
    <mergeCell ref="W19:X19"/>
    <mergeCell ref="Y19:Z19"/>
    <mergeCell ref="AA19:AB19"/>
    <mergeCell ref="AC19:AD19"/>
    <mergeCell ref="AE19:AF19"/>
    <mergeCell ref="AM20:AN20"/>
    <mergeCell ref="AA20:AB20"/>
    <mergeCell ref="AC20:AD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AK18:AL18"/>
    <mergeCell ref="O18:P18"/>
    <mergeCell ref="Q18:R18"/>
    <mergeCell ref="S18:T18"/>
    <mergeCell ref="U18:V18"/>
    <mergeCell ref="W18:X18"/>
    <mergeCell ref="Y18:Z18"/>
    <mergeCell ref="AG19:AH19"/>
    <mergeCell ref="AI19:AJ19"/>
    <mergeCell ref="AK19:AL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W16:X16"/>
    <mergeCell ref="Y16:Z16"/>
    <mergeCell ref="AG17:AH17"/>
    <mergeCell ref="AI17:AJ17"/>
    <mergeCell ref="AK17:AL17"/>
    <mergeCell ref="AM17:AN17"/>
    <mergeCell ref="C18:D18"/>
    <mergeCell ref="E18:F18"/>
    <mergeCell ref="G18:H18"/>
    <mergeCell ref="I18:J18"/>
    <mergeCell ref="K18:L18"/>
    <mergeCell ref="M18:N18"/>
    <mergeCell ref="U17:V17"/>
    <mergeCell ref="W17:X17"/>
    <mergeCell ref="Y17:Z17"/>
    <mergeCell ref="AA17:AB17"/>
    <mergeCell ref="AC17:AD17"/>
    <mergeCell ref="AE17:AF17"/>
    <mergeCell ref="AM18:AN18"/>
    <mergeCell ref="AA18:AB18"/>
    <mergeCell ref="AC18:AD18"/>
    <mergeCell ref="AE18:AF18"/>
    <mergeCell ref="AG18:AH18"/>
    <mergeCell ref="AI18:AJ18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AM15:AN15"/>
    <mergeCell ref="C16:D16"/>
    <mergeCell ref="E16:F16"/>
    <mergeCell ref="G16:H16"/>
    <mergeCell ref="I16:J16"/>
    <mergeCell ref="K16:L16"/>
    <mergeCell ref="M16:N16"/>
    <mergeCell ref="U15:V15"/>
    <mergeCell ref="W15:X15"/>
    <mergeCell ref="Y15:Z15"/>
    <mergeCell ref="AA15:AB15"/>
    <mergeCell ref="AC15:AD15"/>
    <mergeCell ref="AE15:AF15"/>
    <mergeCell ref="AM16:AN16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AI14:AJ14"/>
    <mergeCell ref="AK14:AL14"/>
    <mergeCell ref="O14:P14"/>
    <mergeCell ref="Q14:R14"/>
    <mergeCell ref="S14:T14"/>
    <mergeCell ref="U14:V14"/>
    <mergeCell ref="W14:X14"/>
    <mergeCell ref="Y14:Z14"/>
    <mergeCell ref="AG15:AH15"/>
    <mergeCell ref="AI15:AJ15"/>
    <mergeCell ref="AK15:AL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2:V12"/>
    <mergeCell ref="W12:X12"/>
    <mergeCell ref="Y12:Z12"/>
    <mergeCell ref="AG13:AH13"/>
    <mergeCell ref="AI13:AJ13"/>
    <mergeCell ref="AK13:AL13"/>
    <mergeCell ref="AM13:AN13"/>
    <mergeCell ref="C14:D14"/>
    <mergeCell ref="E14:F14"/>
    <mergeCell ref="G14:H14"/>
    <mergeCell ref="I14:J14"/>
    <mergeCell ref="K14:L14"/>
    <mergeCell ref="M14:N14"/>
    <mergeCell ref="U13:V13"/>
    <mergeCell ref="W13:X13"/>
    <mergeCell ref="Y13:Z13"/>
    <mergeCell ref="AA13:AB13"/>
    <mergeCell ref="AC13:AD13"/>
    <mergeCell ref="AE13:AF13"/>
    <mergeCell ref="AM14:AN14"/>
    <mergeCell ref="AA14:AB14"/>
    <mergeCell ref="AC14:AD14"/>
    <mergeCell ref="AE14:AF14"/>
    <mergeCell ref="AG14:AH14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AK11:AL11"/>
    <mergeCell ref="AM11:AN11"/>
    <mergeCell ref="C12:D12"/>
    <mergeCell ref="E12:F12"/>
    <mergeCell ref="G12:H12"/>
    <mergeCell ref="I12:J12"/>
    <mergeCell ref="K12:L12"/>
    <mergeCell ref="M12:N12"/>
    <mergeCell ref="U11:V11"/>
    <mergeCell ref="W11:X11"/>
    <mergeCell ref="Y11:Z11"/>
    <mergeCell ref="AA11:AB11"/>
    <mergeCell ref="AC11:AD11"/>
    <mergeCell ref="AE11:AF11"/>
    <mergeCell ref="AM12:AN12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AM10:AN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AA10:AB10"/>
    <mergeCell ref="AC10:AD10"/>
    <mergeCell ref="AE10:AF10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AG11:AH11"/>
    <mergeCell ref="AI11:AJ11"/>
    <mergeCell ref="C10:D10"/>
    <mergeCell ref="E10:F10"/>
    <mergeCell ref="G10:H10"/>
    <mergeCell ref="I10:J10"/>
    <mergeCell ref="K10:L10"/>
    <mergeCell ref="M10:N10"/>
    <mergeCell ref="U9:V9"/>
    <mergeCell ref="C9:D9"/>
    <mergeCell ref="E9:F9"/>
    <mergeCell ref="G9:H9"/>
    <mergeCell ref="I9:J9"/>
    <mergeCell ref="K9:L9"/>
    <mergeCell ref="M9:N9"/>
    <mergeCell ref="O9:P9"/>
    <mergeCell ref="Q8:R8"/>
    <mergeCell ref="S8:T8"/>
    <mergeCell ref="U8:V8"/>
    <mergeCell ref="W8:X8"/>
    <mergeCell ref="Y8:Z8"/>
    <mergeCell ref="AG9:AH9"/>
    <mergeCell ref="AI9:AJ9"/>
    <mergeCell ref="AK9:AL9"/>
    <mergeCell ref="AM9:AN9"/>
    <mergeCell ref="AA9:AB9"/>
    <mergeCell ref="AC9:AD9"/>
    <mergeCell ref="AE9:AF9"/>
    <mergeCell ref="W9:X9"/>
    <mergeCell ref="Y9:Z9"/>
    <mergeCell ref="Q9:R9"/>
    <mergeCell ref="S9:T9"/>
    <mergeCell ref="AG7:AH7"/>
    <mergeCell ref="AI7:AJ7"/>
    <mergeCell ref="AK7:AL7"/>
    <mergeCell ref="AM7:AN7"/>
    <mergeCell ref="C8:D8"/>
    <mergeCell ref="E8:F8"/>
    <mergeCell ref="G8:H8"/>
    <mergeCell ref="I8:J8"/>
    <mergeCell ref="K8:L8"/>
    <mergeCell ref="M8:N8"/>
    <mergeCell ref="U7:V7"/>
    <mergeCell ref="W7:X7"/>
    <mergeCell ref="Y7:Z7"/>
    <mergeCell ref="AA7:AB7"/>
    <mergeCell ref="AC7:AD7"/>
    <mergeCell ref="AE7:AF7"/>
    <mergeCell ref="AM8:AN8"/>
    <mergeCell ref="AA8:AB8"/>
    <mergeCell ref="AC8:AD8"/>
    <mergeCell ref="AE8:AF8"/>
    <mergeCell ref="AG8:AH8"/>
    <mergeCell ref="AI8:AJ8"/>
    <mergeCell ref="AK8:AL8"/>
    <mergeCell ref="O8:P8"/>
    <mergeCell ref="AM6:AN6"/>
    <mergeCell ref="AE6:AF6"/>
    <mergeCell ref="AG6:AH6"/>
    <mergeCell ref="AI6:AJ6"/>
    <mergeCell ref="AK6:AL6"/>
    <mergeCell ref="M5:N5"/>
    <mergeCell ref="O5:P5"/>
    <mergeCell ref="Q5:R5"/>
    <mergeCell ref="S5:T5"/>
    <mergeCell ref="AG5:AH5"/>
    <mergeCell ref="AA6:AB6"/>
    <mergeCell ref="AC6:AD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A5:AB5"/>
    <mergeCell ref="AC5:AD5"/>
    <mergeCell ref="AE5:AF5"/>
    <mergeCell ref="C6:D6"/>
    <mergeCell ref="E6:F6"/>
    <mergeCell ref="G6:H6"/>
    <mergeCell ref="I6:J6"/>
    <mergeCell ref="K6:L6"/>
    <mergeCell ref="M6:N6"/>
    <mergeCell ref="U5:V5"/>
    <mergeCell ref="W5:X5"/>
    <mergeCell ref="Y5:Z5"/>
    <mergeCell ref="M4:N4"/>
    <mergeCell ref="AM4:AN4"/>
    <mergeCell ref="AK4:AL4"/>
    <mergeCell ref="AA4:AB4"/>
    <mergeCell ref="AC4:AD4"/>
    <mergeCell ref="AE4:AF4"/>
    <mergeCell ref="AG4:AH4"/>
    <mergeCell ref="AI4:AJ4"/>
    <mergeCell ref="O4:P4"/>
    <mergeCell ref="Q4:R4"/>
    <mergeCell ref="S4:T4"/>
    <mergeCell ref="U4:V4"/>
    <mergeCell ref="W4:X4"/>
    <mergeCell ref="Y4:Z4"/>
    <mergeCell ref="AK1:AL1"/>
    <mergeCell ref="AM1:AN1"/>
    <mergeCell ref="Y1:Z1"/>
    <mergeCell ref="AA1:AB1"/>
    <mergeCell ref="AC1:AD1"/>
    <mergeCell ref="AE1:AF1"/>
    <mergeCell ref="AG1:AH1"/>
    <mergeCell ref="AI1:AJ1"/>
    <mergeCell ref="M1:N1"/>
    <mergeCell ref="O1:P1"/>
    <mergeCell ref="Q1:R1"/>
    <mergeCell ref="S1:T1"/>
    <mergeCell ref="U1:V1"/>
    <mergeCell ref="W1:X1"/>
    <mergeCell ref="C2:D2"/>
    <mergeCell ref="C3:D3"/>
    <mergeCell ref="A1:A2"/>
    <mergeCell ref="C1:D1"/>
    <mergeCell ref="E1:F1"/>
    <mergeCell ref="G1:H1"/>
    <mergeCell ref="I1:J1"/>
    <mergeCell ref="K1:L1"/>
    <mergeCell ref="A47:B47"/>
    <mergeCell ref="C47:D47"/>
    <mergeCell ref="E47:F47"/>
    <mergeCell ref="G47:H47"/>
    <mergeCell ref="I47:J47"/>
    <mergeCell ref="K47:L47"/>
    <mergeCell ref="G4:H4"/>
    <mergeCell ref="I4:J4"/>
    <mergeCell ref="K4:L4"/>
    <mergeCell ref="C5:D5"/>
    <mergeCell ref="E5:F5"/>
    <mergeCell ref="G5:H5"/>
    <mergeCell ref="I5:J5"/>
    <mergeCell ref="K5:L5"/>
    <mergeCell ref="C4:D4"/>
    <mergeCell ref="E4:F4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C7:D7"/>
    <mergeCell ref="E7:F7"/>
    <mergeCell ref="M47:N47"/>
    <mergeCell ref="O47:P47"/>
    <mergeCell ref="Q47:R47"/>
    <mergeCell ref="S47:T47"/>
    <mergeCell ref="U47:V47"/>
    <mergeCell ref="W47:X47"/>
    <mergeCell ref="Y47:Z47"/>
    <mergeCell ref="G7:H7"/>
    <mergeCell ref="I7:J7"/>
    <mergeCell ref="K7:L7"/>
    <mergeCell ref="M7:N7"/>
    <mergeCell ref="O7:P7"/>
    <mergeCell ref="Q7:R7"/>
    <mergeCell ref="S7:T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AK48:AL48"/>
    <mergeCell ref="AM48:AN48"/>
    <mergeCell ref="AA47:AB47"/>
    <mergeCell ref="AC47:AD47"/>
    <mergeCell ref="AE47:AF47"/>
    <mergeCell ref="AG47:AH47"/>
    <mergeCell ref="AI47:AJ47"/>
    <mergeCell ref="AK47:AL47"/>
    <mergeCell ref="AM47:AN47"/>
  </mergeCells>
  <conditionalFormatting sqref="C4:D46">
    <cfRule type="cellIs" dxfId="108" priority="20" operator="lessThan">
      <formula>10</formula>
    </cfRule>
  </conditionalFormatting>
  <conditionalFormatting sqref="E4:F46">
    <cfRule type="cellIs" dxfId="107" priority="19" operator="lessThan">
      <formula>10</formula>
    </cfRule>
  </conditionalFormatting>
  <conditionalFormatting sqref="G4:H46">
    <cfRule type="cellIs" dxfId="106" priority="18" operator="lessThan">
      <formula>10</formula>
    </cfRule>
  </conditionalFormatting>
  <conditionalFormatting sqref="I4:J46">
    <cfRule type="cellIs" dxfId="105" priority="17" operator="lessThan">
      <formula>10</formula>
    </cfRule>
  </conditionalFormatting>
  <conditionalFormatting sqref="K4:L46">
    <cfRule type="cellIs" dxfId="104" priority="16" operator="lessThan">
      <formula>10</formula>
    </cfRule>
  </conditionalFormatting>
  <conditionalFormatting sqref="M4:N46">
    <cfRule type="cellIs" dxfId="103" priority="15" operator="lessThan">
      <formula>10</formula>
    </cfRule>
  </conditionalFormatting>
  <conditionalFormatting sqref="O4:P46">
    <cfRule type="cellIs" dxfId="102" priority="14" operator="lessThan">
      <formula>10</formula>
    </cfRule>
  </conditionalFormatting>
  <conditionalFormatting sqref="Q4:R46">
    <cfRule type="cellIs" dxfId="101" priority="13" operator="lessThan">
      <formula>10</formula>
    </cfRule>
  </conditionalFormatting>
  <conditionalFormatting sqref="S4:T46">
    <cfRule type="cellIs" dxfId="100" priority="12" operator="lessThan">
      <formula>10</formula>
    </cfRule>
  </conditionalFormatting>
  <conditionalFormatting sqref="U4:V46">
    <cfRule type="cellIs" dxfId="99" priority="11" operator="lessThan">
      <formula>10</formula>
    </cfRule>
  </conditionalFormatting>
  <conditionalFormatting sqref="W4:X46">
    <cfRule type="cellIs" dxfId="98" priority="10" operator="lessThan">
      <formula>10</formula>
    </cfRule>
  </conditionalFormatting>
  <conditionalFormatting sqref="Y4:Z46">
    <cfRule type="cellIs" dxfId="97" priority="9" operator="lessThan">
      <formula>10</formula>
    </cfRule>
  </conditionalFormatting>
  <conditionalFormatting sqref="AA4:AB46">
    <cfRule type="cellIs" dxfId="96" priority="8" operator="lessThan">
      <formula>10</formula>
    </cfRule>
  </conditionalFormatting>
  <conditionalFormatting sqref="AC4:AD46">
    <cfRule type="cellIs" dxfId="95" priority="7" operator="lessThan">
      <formula>10</formula>
    </cfRule>
  </conditionalFormatting>
  <conditionalFormatting sqref="AE4:AF46">
    <cfRule type="cellIs" dxfId="94" priority="6" operator="lessThan">
      <formula>10</formula>
    </cfRule>
  </conditionalFormatting>
  <conditionalFormatting sqref="AG4:AH46">
    <cfRule type="cellIs" dxfId="93" priority="5" operator="lessThan">
      <formula>10</formula>
    </cfRule>
  </conditionalFormatting>
  <conditionalFormatting sqref="AI4:AJ46">
    <cfRule type="cellIs" dxfId="92" priority="4" operator="lessThan">
      <formula>10</formula>
    </cfRule>
  </conditionalFormatting>
  <conditionalFormatting sqref="AK4:AL46">
    <cfRule type="cellIs" dxfId="91" priority="3" operator="lessThan">
      <formula>10</formula>
    </cfRule>
  </conditionalFormatting>
  <conditionalFormatting sqref="AM4:AN46">
    <cfRule type="cellIs" dxfId="90" priority="2" operator="lessThan">
      <formula>10</formula>
    </cfRule>
  </conditionalFormatting>
  <conditionalFormatting sqref="AO4:AO46">
    <cfRule type="cellIs" dxfId="89" priority="1" operator="lessThan">
      <formula>10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AQ70"/>
  <sheetViews>
    <sheetView rightToLeft="1" workbookViewId="0">
      <pane xSplit="2" ySplit="3" topLeftCell="C34" activePane="bottomRight" state="frozen"/>
      <selection pane="topRight" activeCell="C1" sqref="C1"/>
      <selection pane="bottomLeft" activeCell="A4" sqref="A4"/>
      <selection pane="bottomRight" activeCell="L41" sqref="L41"/>
    </sheetView>
  </sheetViews>
  <sheetFormatPr defaultColWidth="0" defaultRowHeight="14.25" zeroHeight="1"/>
  <cols>
    <col min="1" max="2" width="10.75" customWidth="1"/>
    <col min="3" max="40" width="4.75" customWidth="1"/>
    <col min="41" max="42" width="9" customWidth="1"/>
    <col min="43" max="43" width="0.875" customWidth="1"/>
    <col min="44" max="16384" width="9" hidden="1"/>
  </cols>
  <sheetData>
    <row r="1" spans="1:42" ht="15.75">
      <c r="A1" s="125" t="str">
        <f>'ورود نمرات'!B1</f>
        <v>نام درس</v>
      </c>
      <c r="B1" s="126"/>
      <c r="C1" s="125" t="str">
        <f>'ورود نمرات'!C1:D1</f>
        <v>قرآن</v>
      </c>
      <c r="D1" s="126"/>
      <c r="E1" s="125" t="str">
        <f>'ورود نمرات'!E1:F1</f>
        <v>معارف اسلامی</v>
      </c>
      <c r="F1" s="126"/>
      <c r="G1" s="125" t="str">
        <f>'ورود نمرات'!G1:H1</f>
        <v>فلسفه</v>
      </c>
      <c r="H1" s="126"/>
      <c r="I1" s="125" t="str">
        <f>'ورود نمرات'!I1:J1</f>
        <v>منطق</v>
      </c>
      <c r="J1" s="126"/>
      <c r="K1" s="125" t="str">
        <f>'ورود نمرات'!K1:L1</f>
        <v>جامعه شناسی</v>
      </c>
      <c r="L1" s="126"/>
      <c r="M1" s="125" t="str">
        <f>'ورود نمرات'!M1:N1</f>
        <v>روان شناسی</v>
      </c>
      <c r="N1" s="126"/>
      <c r="O1" s="125" t="str">
        <f>'ورود نمرات'!O1:P1</f>
        <v>زبان انگلیسی</v>
      </c>
      <c r="P1" s="126"/>
      <c r="Q1" s="125" t="str">
        <f>'ورود نمرات'!Q1:R1</f>
        <v>ادبیات فارسی</v>
      </c>
      <c r="R1" s="126"/>
      <c r="S1" s="125" t="str">
        <f>'ورود نمرات'!S1:T1</f>
        <v>قافیه و عروض</v>
      </c>
      <c r="T1" s="126"/>
      <c r="U1" s="125" t="str">
        <f>'ورود نمرات'!U1:V1</f>
        <v>عربی</v>
      </c>
      <c r="V1" s="126"/>
      <c r="W1" s="125" t="str">
        <f>'ورود نمرات'!W1:X1</f>
        <v>ریاضی</v>
      </c>
      <c r="X1" s="126"/>
      <c r="Y1" s="125" t="str">
        <f>'ورود نمرات'!Y1:Z1</f>
        <v>زیست شناسی</v>
      </c>
      <c r="Z1" s="126"/>
      <c r="AA1" s="125" t="str">
        <f>'ورود نمرات'!AA1:AB1</f>
        <v>جغرافیای استان</v>
      </c>
      <c r="AB1" s="126"/>
      <c r="AC1" s="125" t="str">
        <f>'ورود نمرات'!AC1:AD1</f>
        <v>نگارش</v>
      </c>
      <c r="AD1" s="126"/>
      <c r="AE1" s="125" t="str">
        <f>'ورود نمرات'!AE1:AF1</f>
        <v>متون ادبی</v>
      </c>
      <c r="AF1" s="126"/>
      <c r="AG1" s="125" t="str">
        <f>'ورود نمرات'!AG1:AH1</f>
        <v>آمادگی دفاعی</v>
      </c>
      <c r="AH1" s="126"/>
      <c r="AI1" s="125" t="str">
        <f>'ورود نمرات'!AI1:AJ1</f>
        <v>تاریخ</v>
      </c>
      <c r="AJ1" s="126"/>
      <c r="AK1" s="125" t="str">
        <f>'ورود نمرات'!AK1:AL1</f>
        <v>تربیت بدنی</v>
      </c>
      <c r="AL1" s="126"/>
      <c r="AM1" s="125" t="str">
        <f>'ورود نمرات'!AM1:AN1</f>
        <v>انضباط</v>
      </c>
      <c r="AN1" s="126"/>
      <c r="AO1" s="127" t="str">
        <f>'4'!AO1:AO3</f>
        <v>معدل</v>
      </c>
      <c r="AP1" s="127" t="str">
        <f>'4'!AP1:AP3</f>
        <v>رتبه کلاسی</v>
      </c>
    </row>
    <row r="2" spans="1:42" ht="15.75">
      <c r="A2" s="128" t="str">
        <f>'ورود نمرات'!B2</f>
        <v>تعداد واحد</v>
      </c>
      <c r="B2" s="129"/>
      <c r="C2" s="128">
        <f>'ورود نمرات'!C2:D2</f>
        <v>2</v>
      </c>
      <c r="D2" s="129"/>
      <c r="E2" s="128">
        <f>'ورود نمرات'!E2:F2</f>
        <v>2</v>
      </c>
      <c r="F2" s="129"/>
      <c r="G2" s="128">
        <f>'ورود نمرات'!G2:H2</f>
        <v>2</v>
      </c>
      <c r="H2" s="129"/>
      <c r="I2" s="128">
        <f>'ورود نمرات'!I2:J2</f>
        <v>1</v>
      </c>
      <c r="J2" s="129"/>
      <c r="K2" s="128">
        <f>'ورود نمرات'!K2:L2</f>
        <v>3</v>
      </c>
      <c r="L2" s="129"/>
      <c r="M2" s="128">
        <f>'ورود نمرات'!M2:N2</f>
        <v>3</v>
      </c>
      <c r="N2" s="129"/>
      <c r="O2" s="128">
        <f>'ورود نمرات'!O2:P2</f>
        <v>1</v>
      </c>
      <c r="P2" s="129"/>
      <c r="Q2" s="128">
        <f>'ورود نمرات'!Q2:R2</f>
        <v>2</v>
      </c>
      <c r="R2" s="129"/>
      <c r="S2" s="128">
        <f>'ورود نمرات'!S2:T2</f>
        <v>2</v>
      </c>
      <c r="T2" s="129"/>
      <c r="U2" s="128">
        <f>'ورود نمرات'!U2:V2</f>
        <v>2</v>
      </c>
      <c r="V2" s="129"/>
      <c r="W2" s="128">
        <f>'ورود نمرات'!W2:X2</f>
        <v>4</v>
      </c>
      <c r="X2" s="129"/>
      <c r="Y2" s="128">
        <f>'ورود نمرات'!Y2:Z2</f>
        <v>4</v>
      </c>
      <c r="Z2" s="129"/>
      <c r="AA2" s="128">
        <f>'ورود نمرات'!AA2:AB2</f>
        <v>3</v>
      </c>
      <c r="AB2" s="129"/>
      <c r="AC2" s="128">
        <f>'ورود نمرات'!AC2:AD2</f>
        <v>2</v>
      </c>
      <c r="AD2" s="129"/>
      <c r="AE2" s="128">
        <f>'ورود نمرات'!AE2:AF2</f>
        <v>2</v>
      </c>
      <c r="AF2" s="129"/>
      <c r="AG2" s="128">
        <f>'ورود نمرات'!AG2:AH2</f>
        <v>3</v>
      </c>
      <c r="AH2" s="129"/>
      <c r="AI2" s="128">
        <f>'ورود نمرات'!AI2:AJ2</f>
        <v>2</v>
      </c>
      <c r="AJ2" s="129"/>
      <c r="AK2" s="128">
        <f>'ورود نمرات'!AK2:AL2</f>
        <v>2</v>
      </c>
      <c r="AL2" s="129"/>
      <c r="AM2" s="128">
        <f>'ورود نمرات'!AM2:AN2</f>
        <v>2</v>
      </c>
      <c r="AN2" s="129"/>
      <c r="AO2" s="130"/>
      <c r="AP2" s="130"/>
    </row>
    <row r="3" spans="1:42" ht="16.5" thickBot="1">
      <c r="A3" s="131" t="str">
        <f>'ورود نمرات'!A3</f>
        <v>نام</v>
      </c>
      <c r="B3" s="132" t="str">
        <f>'ورود نمرات'!B3</f>
        <v>نام خانوادگی</v>
      </c>
      <c r="C3" s="133" t="str">
        <f>'ورود نمرات'!C3</f>
        <v>مستمر</v>
      </c>
      <c r="D3" s="134" t="str">
        <f>'ورود نمرات'!D3</f>
        <v>پایانی</v>
      </c>
      <c r="E3" s="133" t="str">
        <f>'ورود نمرات'!E3</f>
        <v>مستمر</v>
      </c>
      <c r="F3" s="134" t="str">
        <f>'ورود نمرات'!F3</f>
        <v>پایانی</v>
      </c>
      <c r="G3" s="133" t="str">
        <f>'ورود نمرات'!G3</f>
        <v>مستمر</v>
      </c>
      <c r="H3" s="134" t="str">
        <f>'ورود نمرات'!H3</f>
        <v>پایانی</v>
      </c>
      <c r="I3" s="133" t="str">
        <f>'ورود نمرات'!I3</f>
        <v>مستمر</v>
      </c>
      <c r="J3" s="134" t="str">
        <f>'ورود نمرات'!J3</f>
        <v>پایانی</v>
      </c>
      <c r="K3" s="133" t="str">
        <f>'ورود نمرات'!K3</f>
        <v>مستمر</v>
      </c>
      <c r="L3" s="134" t="str">
        <f>'ورود نمرات'!L3</f>
        <v>پایانی</v>
      </c>
      <c r="M3" s="133" t="str">
        <f>'ورود نمرات'!M3</f>
        <v>مستمر</v>
      </c>
      <c r="N3" s="134" t="str">
        <f>'ورود نمرات'!N3</f>
        <v>پایانی</v>
      </c>
      <c r="O3" s="133" t="str">
        <f>'ورود نمرات'!O3</f>
        <v>مستمر</v>
      </c>
      <c r="P3" s="134" t="str">
        <f>'ورود نمرات'!P3</f>
        <v>پایانی</v>
      </c>
      <c r="Q3" s="133" t="str">
        <f>'ورود نمرات'!Q3</f>
        <v>مستمر</v>
      </c>
      <c r="R3" s="134" t="str">
        <f>'ورود نمرات'!R3</f>
        <v>پایانی</v>
      </c>
      <c r="S3" s="133" t="str">
        <f>'ورود نمرات'!S3</f>
        <v>مستمر</v>
      </c>
      <c r="T3" s="134" t="str">
        <f>'ورود نمرات'!T3</f>
        <v>پایانی</v>
      </c>
      <c r="U3" s="133" t="str">
        <f>'ورود نمرات'!U3</f>
        <v>مستمر</v>
      </c>
      <c r="V3" s="134" t="str">
        <f>'ورود نمرات'!V3</f>
        <v>پایانی</v>
      </c>
      <c r="W3" s="133" t="str">
        <f>'ورود نمرات'!W3</f>
        <v>مستمر</v>
      </c>
      <c r="X3" s="134" t="str">
        <f>'ورود نمرات'!X3</f>
        <v>پایانی</v>
      </c>
      <c r="Y3" s="133" t="str">
        <f>'ورود نمرات'!Y3</f>
        <v>مستمر</v>
      </c>
      <c r="Z3" s="134" t="str">
        <f>'ورود نمرات'!Z3</f>
        <v>پایانی</v>
      </c>
      <c r="AA3" s="133" t="str">
        <f>'ورود نمرات'!AA3</f>
        <v>مستمر</v>
      </c>
      <c r="AB3" s="134" t="str">
        <f>'ورود نمرات'!AB3</f>
        <v>پایانی</v>
      </c>
      <c r="AC3" s="133" t="str">
        <f>'ورود نمرات'!AC3</f>
        <v>مستمر</v>
      </c>
      <c r="AD3" s="134" t="str">
        <f>'ورود نمرات'!AD3</f>
        <v>پایانی</v>
      </c>
      <c r="AE3" s="133" t="str">
        <f>'ورود نمرات'!AE3</f>
        <v>مستمر</v>
      </c>
      <c r="AF3" s="134" t="str">
        <f>'ورود نمرات'!AF3</f>
        <v>پایانی</v>
      </c>
      <c r="AG3" s="133" t="str">
        <f>'ورود نمرات'!AG3</f>
        <v>مستمر</v>
      </c>
      <c r="AH3" s="134" t="str">
        <f>'ورود نمرات'!AH3</f>
        <v>پایانی</v>
      </c>
      <c r="AI3" s="133" t="str">
        <f>'ورود نمرات'!AI3</f>
        <v>مستمر</v>
      </c>
      <c r="AJ3" s="134" t="str">
        <f>'ورود نمرات'!AJ3</f>
        <v>پایانی</v>
      </c>
      <c r="AK3" s="133" t="str">
        <f>'ورود نمرات'!AK3</f>
        <v>مستمر</v>
      </c>
      <c r="AL3" s="134" t="str">
        <f>'ورود نمرات'!AL3</f>
        <v>پایانی</v>
      </c>
      <c r="AM3" s="133" t="str">
        <f>'ورود نمرات'!AM3</f>
        <v>مستمر</v>
      </c>
      <c r="AN3" s="134" t="str">
        <f>'ورود نمرات'!AN3</f>
        <v>پایانی</v>
      </c>
      <c r="AO3" s="135"/>
      <c r="AP3" s="135"/>
    </row>
    <row r="4" spans="1:42" ht="15.75">
      <c r="A4" s="136" t="str">
        <f>'ورود نمرات'!A4</f>
        <v xml:space="preserve">محمدعلی  </v>
      </c>
      <c r="B4" s="137" t="str">
        <f>'ورود نمرات'!B4</f>
        <v>ابوطالبی</v>
      </c>
      <c r="C4" s="138">
        <f>'ورود نمرات'!C4</f>
        <v>20</v>
      </c>
      <c r="D4" s="139" t="str">
        <f>IF('ورود نمرات'!D4=97,"غ م",IF('ورود نمرات'!D4=98,"غ غ",'ورود نمرات'!D4))</f>
        <v>غ م</v>
      </c>
      <c r="E4" s="138">
        <f>'ورود نمرات'!E4</f>
        <v>15</v>
      </c>
      <c r="F4" s="139">
        <f>IF('ورود نمرات'!F4=97,"غ م",IF('ورود نمرات'!F4=98,"غ غ",'ورود نمرات'!F4))</f>
        <v>17</v>
      </c>
      <c r="G4" s="138">
        <f>'ورود نمرات'!G4</f>
        <v>18</v>
      </c>
      <c r="H4" s="139">
        <f>IF('ورود نمرات'!H4=97,"غ م",IF('ورود نمرات'!H4=98,"غ غ",'ورود نمرات'!H4))</f>
        <v>2</v>
      </c>
      <c r="I4" s="138">
        <f>'ورود نمرات'!I4</f>
        <v>19.5</v>
      </c>
      <c r="J4" s="139">
        <f>IF('ورود نمرات'!J4=97,"غ م",IF('ورود نمرات'!J4=98,"غ غ",'ورود نمرات'!J4))</f>
        <v>18</v>
      </c>
      <c r="K4" s="138">
        <f>'ورود نمرات'!K4</f>
        <v>17</v>
      </c>
      <c r="L4" s="139">
        <f>IF('ورود نمرات'!L4=97,"غ م",IF('ورود نمرات'!L4=98,"غ غ",'ورود نمرات'!L4))</f>
        <v>17</v>
      </c>
      <c r="M4" s="138">
        <f>'ورود نمرات'!M4</f>
        <v>15</v>
      </c>
      <c r="N4" s="139">
        <f>IF('ورود نمرات'!N4=97,"غ م",IF('ورود نمرات'!N4=98,"غ غ",'ورود نمرات'!N4))</f>
        <v>11</v>
      </c>
      <c r="O4" s="138">
        <f>'ورود نمرات'!O4</f>
        <v>17</v>
      </c>
      <c r="P4" s="139">
        <f>IF('ورود نمرات'!P4=97,"غ م",IF('ورود نمرات'!P4=98,"غ غ",'ورود نمرات'!P4))</f>
        <v>16</v>
      </c>
      <c r="Q4" s="138">
        <f>'ورود نمرات'!Q4</f>
        <v>6</v>
      </c>
      <c r="R4" s="139">
        <f>IF('ورود نمرات'!R4=97,"غ م",IF('ورود نمرات'!R4=98,"غ غ",'ورود نمرات'!R4))</f>
        <v>3</v>
      </c>
      <c r="S4" s="138">
        <f>'ورود نمرات'!S4</f>
        <v>13</v>
      </c>
      <c r="T4" s="139">
        <f>IF('ورود نمرات'!T4=97,"غ م",IF('ورود نمرات'!T4=98,"غ غ",'ورود نمرات'!T4))</f>
        <v>7</v>
      </c>
      <c r="U4" s="138">
        <f>'ورود نمرات'!U4</f>
        <v>20</v>
      </c>
      <c r="V4" s="139">
        <f>IF('ورود نمرات'!V4=97,"غ م",IF('ورود نمرات'!V4=98,"غ غ",'ورود نمرات'!V4))</f>
        <v>20</v>
      </c>
      <c r="W4" s="138">
        <f>'ورود نمرات'!W4</f>
        <v>16</v>
      </c>
      <c r="X4" s="139">
        <f>IF('ورود نمرات'!X4=97,"غ م",IF('ورود نمرات'!X4=98,"غ غ",'ورود نمرات'!X4))</f>
        <v>16</v>
      </c>
      <c r="Y4" s="138">
        <f>'ورود نمرات'!Y4</f>
        <v>20</v>
      </c>
      <c r="Z4" s="139">
        <f>IF('ورود نمرات'!Z4=97,"غ م",IF('ورود نمرات'!Z4=98,"غ غ",'ورود نمرات'!Z4))</f>
        <v>19</v>
      </c>
      <c r="AA4" s="138">
        <f>'ورود نمرات'!AA4</f>
        <v>18</v>
      </c>
      <c r="AB4" s="139">
        <f>IF('ورود نمرات'!AB4=97,"غ م",IF('ورود نمرات'!AB4=98,"غ غ",'ورود نمرات'!AB4))</f>
        <v>18</v>
      </c>
      <c r="AC4" s="138">
        <f>'ورود نمرات'!AC4</f>
        <v>20</v>
      </c>
      <c r="AD4" s="139">
        <f>IF('ورود نمرات'!AD4=97,"غ م",IF('ورود نمرات'!AD4=98,"غ غ",'ورود نمرات'!AD4))</f>
        <v>20</v>
      </c>
      <c r="AE4" s="138">
        <f>'ورود نمرات'!AE4</f>
        <v>20</v>
      </c>
      <c r="AF4" s="139">
        <f>IF('ورود نمرات'!AF4=97,"غ م",IF('ورود نمرات'!AF4=98,"غ غ",'ورود نمرات'!AF4))</f>
        <v>20</v>
      </c>
      <c r="AG4" s="138">
        <f>'ورود نمرات'!AG4</f>
        <v>10</v>
      </c>
      <c r="AH4" s="139">
        <f>IF('ورود نمرات'!AH4=97,"غ م",IF('ورود نمرات'!AH4=98,"غ غ",'ورود نمرات'!AH4))</f>
        <v>10</v>
      </c>
      <c r="AI4" s="138">
        <f>'ورود نمرات'!AI4</f>
        <v>15</v>
      </c>
      <c r="AJ4" s="139">
        <f>IF('ورود نمرات'!AJ4=97,"غ م",IF('ورود نمرات'!AJ4=98,"غ غ",'ورود نمرات'!AJ4))</f>
        <v>16</v>
      </c>
      <c r="AK4" s="138"/>
      <c r="AL4" s="139">
        <f>'ورود نمرات'!AL4</f>
        <v>20</v>
      </c>
      <c r="AM4" s="138"/>
      <c r="AN4" s="139">
        <f>'ورود نمرات'!AN4</f>
        <v>20</v>
      </c>
      <c r="AO4" s="140">
        <f>'4'!AO4</f>
        <v>15.746212121212123</v>
      </c>
      <c r="AP4" s="141">
        <f>'4'!AP4</f>
        <v>17</v>
      </c>
    </row>
    <row r="5" spans="1:42" ht="15.75">
      <c r="A5" s="142" t="str">
        <f>'ورود نمرات'!A5</f>
        <v xml:space="preserve">آریا </v>
      </c>
      <c r="B5" s="143" t="str">
        <f>'ورود نمرات'!B5</f>
        <v>احمدی خواه</v>
      </c>
      <c r="C5" s="142">
        <f>'ورود نمرات'!C5</f>
        <v>19</v>
      </c>
      <c r="D5" s="143">
        <f>IF('ورود نمرات'!D5=97,"غ م",IF('ورود نمرات'!D5=98,"غ غ",'ورود نمرات'!D5))</f>
        <v>19</v>
      </c>
      <c r="E5" s="142">
        <f>'ورود نمرات'!E5</f>
        <v>17</v>
      </c>
      <c r="F5" s="143">
        <f>IF('ورود نمرات'!F5=97,"غ م",IF('ورود نمرات'!F5=98,"غ غ",'ورود نمرات'!F5))</f>
        <v>19.5</v>
      </c>
      <c r="G5" s="142">
        <f>'ورود نمرات'!G5</f>
        <v>17</v>
      </c>
      <c r="H5" s="143">
        <f>IF('ورود نمرات'!H5=97,"غ م",IF('ورود نمرات'!H5=98,"غ غ",'ورود نمرات'!H5))</f>
        <v>14</v>
      </c>
      <c r="I5" s="142">
        <f>'ورود نمرات'!I5</f>
        <v>15</v>
      </c>
      <c r="J5" s="143">
        <f>IF('ورود نمرات'!J5=97,"غ م",IF('ورود نمرات'!J5=98,"غ غ",'ورود نمرات'!J5))</f>
        <v>17</v>
      </c>
      <c r="K5" s="142">
        <f>'ورود نمرات'!K5</f>
        <v>10</v>
      </c>
      <c r="L5" s="143">
        <f>IF('ورود نمرات'!L5=97,"غ م",IF('ورود نمرات'!L5=98,"غ غ",'ورود نمرات'!L5))</f>
        <v>10</v>
      </c>
      <c r="M5" s="142">
        <f>'ورود نمرات'!M5</f>
        <v>16</v>
      </c>
      <c r="N5" s="143">
        <f>IF('ورود نمرات'!N5=97,"غ م",IF('ورود نمرات'!N5=98,"غ غ",'ورود نمرات'!N5))</f>
        <v>7</v>
      </c>
      <c r="O5" s="142">
        <f>'ورود نمرات'!O5</f>
        <v>17</v>
      </c>
      <c r="P5" s="143">
        <f>IF('ورود نمرات'!P5=97,"غ م",IF('ورود نمرات'!P5=98,"غ غ",'ورود نمرات'!P5))</f>
        <v>14</v>
      </c>
      <c r="Q5" s="142">
        <f>'ورود نمرات'!Q5</f>
        <v>5</v>
      </c>
      <c r="R5" s="143">
        <f>IF('ورود نمرات'!R5=97,"غ م",IF('ورود نمرات'!R5=98,"غ غ",'ورود نمرات'!R5))</f>
        <v>9</v>
      </c>
      <c r="S5" s="142">
        <f>'ورود نمرات'!S5</f>
        <v>17</v>
      </c>
      <c r="T5" s="143">
        <f>IF('ورود نمرات'!T5=97,"غ م",IF('ورود نمرات'!T5=98,"غ غ",'ورود نمرات'!T5))</f>
        <v>11</v>
      </c>
      <c r="U5" s="142">
        <f>'ورود نمرات'!U5</f>
        <v>20</v>
      </c>
      <c r="V5" s="143">
        <f>IF('ورود نمرات'!V5=97,"غ م",IF('ورود نمرات'!V5=98,"غ غ",'ورود نمرات'!V5))</f>
        <v>20</v>
      </c>
      <c r="W5" s="142">
        <f>'ورود نمرات'!W5</f>
        <v>11</v>
      </c>
      <c r="X5" s="143">
        <f>IF('ورود نمرات'!X5=97,"غ م",IF('ورود نمرات'!X5=98,"غ غ",'ورود نمرات'!X5))</f>
        <v>13</v>
      </c>
      <c r="Y5" s="142">
        <f>'ورود نمرات'!Y5</f>
        <v>20</v>
      </c>
      <c r="Z5" s="143">
        <f>IF('ورود نمرات'!Z5=97,"غ م",IF('ورود نمرات'!Z5=98,"غ غ",'ورود نمرات'!Z5))</f>
        <v>20</v>
      </c>
      <c r="AA5" s="142">
        <f>'ورود نمرات'!AA5</f>
        <v>20</v>
      </c>
      <c r="AB5" s="143">
        <f>IF('ورود نمرات'!AB5=97,"غ م",IF('ورود نمرات'!AB5=98,"غ غ",'ورود نمرات'!AB5))</f>
        <v>20</v>
      </c>
      <c r="AC5" s="142">
        <f>'ورود نمرات'!AC5</f>
        <v>20</v>
      </c>
      <c r="AD5" s="143">
        <f>IF('ورود نمرات'!AD5=97,"غ م",IF('ورود نمرات'!AD5=98,"غ غ",'ورود نمرات'!AD5))</f>
        <v>20</v>
      </c>
      <c r="AE5" s="142">
        <f>'ورود نمرات'!AE5</f>
        <v>20</v>
      </c>
      <c r="AF5" s="143">
        <f>IF('ورود نمرات'!AF5=97,"غ م",IF('ورود نمرات'!AF5=98,"غ غ",'ورود نمرات'!AF5))</f>
        <v>20</v>
      </c>
      <c r="AG5" s="142">
        <f>'ورود نمرات'!AG5</f>
        <v>20</v>
      </c>
      <c r="AH5" s="143">
        <f>IF('ورود نمرات'!AH5=97,"غ م",IF('ورود نمرات'!AH5=98,"غ غ",'ورود نمرات'!AH5))</f>
        <v>20</v>
      </c>
      <c r="AI5" s="142">
        <f>'ورود نمرات'!AI5</f>
        <v>20</v>
      </c>
      <c r="AJ5" s="143">
        <f>IF('ورود نمرات'!AJ5=97,"غ م",IF('ورود نمرات'!AJ5=98,"غ غ",'ورود نمرات'!AJ5))</f>
        <v>20</v>
      </c>
      <c r="AK5" s="142"/>
      <c r="AL5" s="143">
        <f>'ورود نمرات'!AL5</f>
        <v>19</v>
      </c>
      <c r="AM5" s="142"/>
      <c r="AN5" s="143">
        <f>'ورود نمرات'!AN5</f>
        <v>18</v>
      </c>
      <c r="AO5" s="144">
        <f>'4'!AO5</f>
        <v>16.393939393939391</v>
      </c>
      <c r="AP5" s="145">
        <f>'4'!AP5</f>
        <v>13</v>
      </c>
    </row>
    <row r="6" spans="1:42" ht="15.75">
      <c r="A6" s="146" t="str">
        <f>'ورود نمرات'!A6</f>
        <v xml:space="preserve">ابوالفضل  </v>
      </c>
      <c r="B6" s="147" t="str">
        <f>'ورود نمرات'!B6</f>
        <v>اسلامی</v>
      </c>
      <c r="C6" s="146">
        <f>'ورود نمرات'!C6</f>
        <v>10</v>
      </c>
      <c r="D6" s="147">
        <f>IF('ورود نمرات'!D6=97,"غ م",IF('ورود نمرات'!D6=98,"غ غ",'ورود نمرات'!D6))</f>
        <v>10</v>
      </c>
      <c r="E6" s="146">
        <f>'ورود نمرات'!E6</f>
        <v>14</v>
      </c>
      <c r="F6" s="147">
        <f>IF('ورود نمرات'!F6=97,"غ م",IF('ورود نمرات'!F6=98,"غ غ",'ورود نمرات'!F6))</f>
        <v>12</v>
      </c>
      <c r="G6" s="146">
        <f>'ورود نمرات'!G6</f>
        <v>12</v>
      </c>
      <c r="H6" s="147">
        <f>IF('ورود نمرات'!H6=97,"غ م",IF('ورود نمرات'!H6=98,"غ غ",'ورود نمرات'!H6))</f>
        <v>3</v>
      </c>
      <c r="I6" s="146">
        <f>'ورود نمرات'!I6</f>
        <v>10</v>
      </c>
      <c r="J6" s="147">
        <f>IF('ورود نمرات'!J6=97,"غ م",IF('ورود نمرات'!J6=98,"غ غ",'ورود نمرات'!J6))</f>
        <v>17</v>
      </c>
      <c r="K6" s="146">
        <f>'ورود نمرات'!K6</f>
        <v>14</v>
      </c>
      <c r="L6" s="147" t="str">
        <f>IF('ورود نمرات'!L6=97,"غ م",IF('ورود نمرات'!L6=98,"غ غ",'ورود نمرات'!L6))</f>
        <v>غ غ</v>
      </c>
      <c r="M6" s="146">
        <f>'ورود نمرات'!M6</f>
        <v>13</v>
      </c>
      <c r="N6" s="147">
        <f>IF('ورود نمرات'!N6=97,"غ م",IF('ورود نمرات'!N6=98,"غ غ",'ورود نمرات'!N6))</f>
        <v>4</v>
      </c>
      <c r="O6" s="146">
        <f>'ورود نمرات'!O6</f>
        <v>5</v>
      </c>
      <c r="P6" s="147">
        <f>IF('ورود نمرات'!P6=97,"غ م",IF('ورود نمرات'!P6=98,"غ غ",'ورود نمرات'!P6))</f>
        <v>2</v>
      </c>
      <c r="Q6" s="146">
        <f>'ورود نمرات'!Q6</f>
        <v>10</v>
      </c>
      <c r="R6" s="147" t="str">
        <f>IF('ورود نمرات'!R6=97,"غ م",IF('ورود نمرات'!R6=98,"غ غ",'ورود نمرات'!R6))</f>
        <v>غ م</v>
      </c>
      <c r="S6" s="146">
        <f>'ورود نمرات'!S6</f>
        <v>13</v>
      </c>
      <c r="T6" s="147">
        <f>IF('ورود نمرات'!T6=97,"غ م",IF('ورود نمرات'!T6=98,"غ غ",'ورود نمرات'!T6))</f>
        <v>5</v>
      </c>
      <c r="U6" s="146">
        <f>'ورود نمرات'!U6</f>
        <v>20</v>
      </c>
      <c r="V6" s="147">
        <f>IF('ورود نمرات'!V6=97,"غ م",IF('ورود نمرات'!V6=98,"غ غ",'ورود نمرات'!V6))</f>
        <v>20</v>
      </c>
      <c r="W6" s="146">
        <f>'ورود نمرات'!W6</f>
        <v>18</v>
      </c>
      <c r="X6" s="147">
        <f>IF('ورود نمرات'!X6=97,"غ م",IF('ورود نمرات'!X6=98,"غ غ",'ورود نمرات'!X6))</f>
        <v>14</v>
      </c>
      <c r="Y6" s="146">
        <f>'ورود نمرات'!Y6</f>
        <v>10</v>
      </c>
      <c r="Z6" s="147">
        <f>IF('ورود نمرات'!Z6=97,"غ م",IF('ورود نمرات'!Z6=98,"غ غ",'ورود نمرات'!Z6))</f>
        <v>13</v>
      </c>
      <c r="AA6" s="146">
        <f>'ورود نمرات'!AA6</f>
        <v>10</v>
      </c>
      <c r="AB6" s="147">
        <f>IF('ورود نمرات'!AB6=97,"غ م",IF('ورود نمرات'!AB6=98,"غ غ",'ورود نمرات'!AB6))</f>
        <v>10</v>
      </c>
      <c r="AC6" s="146">
        <f>'ورود نمرات'!AC6</f>
        <v>20</v>
      </c>
      <c r="AD6" s="147">
        <f>IF('ورود نمرات'!AD6=97,"غ م",IF('ورود نمرات'!AD6=98,"غ غ",'ورود نمرات'!AD6))</f>
        <v>20</v>
      </c>
      <c r="AE6" s="146">
        <f>'ورود نمرات'!AE6</f>
        <v>20</v>
      </c>
      <c r="AF6" s="147">
        <f>IF('ورود نمرات'!AF6=97,"غ م",IF('ورود نمرات'!AF6=98,"غ غ",'ورود نمرات'!AF6))</f>
        <v>20</v>
      </c>
      <c r="AG6" s="146">
        <f>'ورود نمرات'!AG6</f>
        <v>20</v>
      </c>
      <c r="AH6" s="147">
        <f>IF('ورود نمرات'!AH6=97,"غ م",IF('ورود نمرات'!AH6=98,"غ غ",'ورود نمرات'!AH6))</f>
        <v>20</v>
      </c>
      <c r="AI6" s="146">
        <f>'ورود نمرات'!AI6</f>
        <v>20</v>
      </c>
      <c r="AJ6" s="147">
        <f>IF('ورود نمرات'!AJ6=97,"غ م",IF('ورود نمرات'!AJ6=98,"غ غ",'ورود نمرات'!AJ6))</f>
        <v>20</v>
      </c>
      <c r="AK6" s="146"/>
      <c r="AL6" s="147">
        <f>'ورود نمرات'!AL6</f>
        <v>20</v>
      </c>
      <c r="AM6" s="146"/>
      <c r="AN6" s="147">
        <f>'ورود نمرات'!AN6</f>
        <v>20</v>
      </c>
      <c r="AO6" s="148">
        <f>'4'!AO6</f>
        <v>13.287878787878789</v>
      </c>
      <c r="AP6" s="149">
        <f>'4'!AP6</f>
        <v>36</v>
      </c>
    </row>
    <row r="7" spans="1:42" ht="15.75">
      <c r="A7" s="142" t="str">
        <f>'ورود نمرات'!A7</f>
        <v xml:space="preserve">امیرعلی  </v>
      </c>
      <c r="B7" s="143" t="str">
        <f>'ورود نمرات'!B7</f>
        <v>اشرفی</v>
      </c>
      <c r="C7" s="142">
        <f>'ورود نمرات'!C7</f>
        <v>15</v>
      </c>
      <c r="D7" s="143">
        <f>IF('ورود نمرات'!D7=97,"غ م",IF('ورود نمرات'!D7=98,"غ غ",'ورود نمرات'!D7))</f>
        <v>17</v>
      </c>
      <c r="E7" s="142">
        <f>'ورود نمرات'!E7</f>
        <v>18</v>
      </c>
      <c r="F7" s="143">
        <f>IF('ورود نمرات'!F7=97,"غ م",IF('ورود نمرات'!F7=98,"غ غ",'ورود نمرات'!F7))</f>
        <v>12</v>
      </c>
      <c r="G7" s="142">
        <f>'ورود نمرات'!G7</f>
        <v>16</v>
      </c>
      <c r="H7" s="143">
        <f>IF('ورود نمرات'!H7=97,"غ م",IF('ورود نمرات'!H7=98,"غ غ",'ورود نمرات'!H7))</f>
        <v>16</v>
      </c>
      <c r="I7" s="142">
        <f>'ورود نمرات'!I7</f>
        <v>19</v>
      </c>
      <c r="J7" s="143">
        <f>IF('ورود نمرات'!J7=97,"غ م",IF('ورود نمرات'!J7=98,"غ غ",'ورود نمرات'!J7))</f>
        <v>18</v>
      </c>
      <c r="K7" s="142">
        <f>'ورود نمرات'!K7</f>
        <v>18</v>
      </c>
      <c r="L7" s="143">
        <f>IF('ورود نمرات'!L7=97,"غ م",IF('ورود نمرات'!L7=98,"غ غ",'ورود نمرات'!L7))</f>
        <v>18</v>
      </c>
      <c r="M7" s="142">
        <f>'ورود نمرات'!M7</f>
        <v>13</v>
      </c>
      <c r="N7" s="143">
        <f>IF('ورود نمرات'!N7=97,"غ م",IF('ورود نمرات'!N7=98,"غ غ",'ورود نمرات'!N7))</f>
        <v>8</v>
      </c>
      <c r="O7" s="142">
        <f>'ورود نمرات'!O7</f>
        <v>16</v>
      </c>
      <c r="P7" s="143">
        <f>IF('ورود نمرات'!P7=97,"غ م",IF('ورود نمرات'!P7=98,"غ غ",'ورود نمرات'!P7))</f>
        <v>6</v>
      </c>
      <c r="Q7" s="142">
        <f>'ورود نمرات'!Q7</f>
        <v>4</v>
      </c>
      <c r="R7" s="143">
        <f>IF('ورود نمرات'!R7=97,"غ م",IF('ورود نمرات'!R7=98,"غ غ",'ورود نمرات'!R7))</f>
        <v>3</v>
      </c>
      <c r="S7" s="142">
        <f>'ورود نمرات'!S7</f>
        <v>12</v>
      </c>
      <c r="T7" s="143">
        <f>IF('ورود نمرات'!T7=97,"غ م",IF('ورود نمرات'!T7=98,"غ غ",'ورود نمرات'!T7))</f>
        <v>8.5</v>
      </c>
      <c r="U7" s="142">
        <f>'ورود نمرات'!U7</f>
        <v>20</v>
      </c>
      <c r="V7" s="143">
        <f>IF('ورود نمرات'!V7=97,"غ م",IF('ورود نمرات'!V7=98,"غ غ",'ورود نمرات'!V7))</f>
        <v>20</v>
      </c>
      <c r="W7" s="142">
        <f>'ورود نمرات'!W7</f>
        <v>11</v>
      </c>
      <c r="X7" s="143">
        <f>IF('ورود نمرات'!X7=97,"غ م",IF('ورود نمرات'!X7=98,"غ غ",'ورود نمرات'!X7))</f>
        <v>13</v>
      </c>
      <c r="Y7" s="142">
        <f>'ورود نمرات'!Y7</f>
        <v>20</v>
      </c>
      <c r="Z7" s="143">
        <f>IF('ورود نمرات'!Z7=97,"غ م",IF('ورود نمرات'!Z7=98,"غ غ",'ورود نمرات'!Z7))</f>
        <v>20</v>
      </c>
      <c r="AA7" s="142">
        <f>'ورود نمرات'!AA7</f>
        <v>10</v>
      </c>
      <c r="AB7" s="143">
        <f>IF('ورود نمرات'!AB7=97,"غ م",IF('ورود نمرات'!AB7=98,"غ غ",'ورود نمرات'!AB7))</f>
        <v>10</v>
      </c>
      <c r="AC7" s="142">
        <f>'ورود نمرات'!AC7</f>
        <v>20</v>
      </c>
      <c r="AD7" s="143">
        <f>IF('ورود نمرات'!AD7=97,"غ م",IF('ورود نمرات'!AD7=98,"غ غ",'ورود نمرات'!AD7))</f>
        <v>20</v>
      </c>
      <c r="AE7" s="142">
        <f>'ورود نمرات'!AE7</f>
        <v>20</v>
      </c>
      <c r="AF7" s="143">
        <f>IF('ورود نمرات'!AF7=97,"غ م",IF('ورود نمرات'!AF7=98,"غ غ",'ورود نمرات'!AF7))</f>
        <v>20</v>
      </c>
      <c r="AG7" s="142">
        <f>'ورود نمرات'!AG7</f>
        <v>20</v>
      </c>
      <c r="AH7" s="143">
        <f>IF('ورود نمرات'!AH7=97,"غ م",IF('ورود نمرات'!AH7=98,"غ غ",'ورود نمرات'!AH7))</f>
        <v>20</v>
      </c>
      <c r="AI7" s="142">
        <f>'ورود نمرات'!AI7</f>
        <v>20</v>
      </c>
      <c r="AJ7" s="143">
        <f>IF('ورود نمرات'!AJ7=97,"غ م",IF('ورود نمرات'!AJ7=98,"غ غ",'ورود نمرات'!AJ7))</f>
        <v>20</v>
      </c>
      <c r="AK7" s="142"/>
      <c r="AL7" s="143">
        <f>'ورود نمرات'!AL7</f>
        <v>20</v>
      </c>
      <c r="AM7" s="142"/>
      <c r="AN7" s="143">
        <f>'ورود نمرات'!AN7</f>
        <v>18</v>
      </c>
      <c r="AO7" s="144">
        <f>'4'!AO7</f>
        <v>15.560606060606062</v>
      </c>
      <c r="AP7" s="145">
        <f>'4'!AP7</f>
        <v>19</v>
      </c>
    </row>
    <row r="8" spans="1:42" ht="15.75">
      <c r="A8" s="146" t="str">
        <f>'ورود نمرات'!A8</f>
        <v xml:space="preserve">مهدی یار </v>
      </c>
      <c r="B8" s="147" t="str">
        <f>'ورود نمرات'!B8</f>
        <v>افشار</v>
      </c>
      <c r="C8" s="146">
        <f>'ورود نمرات'!C8</f>
        <v>20</v>
      </c>
      <c r="D8" s="147">
        <f>IF('ورود نمرات'!D8=97,"غ م",IF('ورود نمرات'!D8=98,"غ غ",'ورود نمرات'!D8))</f>
        <v>20</v>
      </c>
      <c r="E8" s="146">
        <f>'ورود نمرات'!E8</f>
        <v>20</v>
      </c>
      <c r="F8" s="147">
        <f>IF('ورود نمرات'!F8=97,"غ م",IF('ورود نمرات'!F8=98,"غ غ",'ورود نمرات'!F8))</f>
        <v>20</v>
      </c>
      <c r="G8" s="146">
        <f>'ورود نمرات'!G8</f>
        <v>20</v>
      </c>
      <c r="H8" s="147">
        <f>IF('ورود نمرات'!H8=97,"غ م",IF('ورود نمرات'!H8=98,"غ غ",'ورود نمرات'!H8))</f>
        <v>19</v>
      </c>
      <c r="I8" s="146">
        <f>'ورود نمرات'!I8</f>
        <v>20</v>
      </c>
      <c r="J8" s="147">
        <f>IF('ورود نمرات'!J8=97,"غ م",IF('ورود نمرات'!J8=98,"غ غ",'ورود نمرات'!J8))</f>
        <v>20</v>
      </c>
      <c r="K8" s="146">
        <f>'ورود نمرات'!K8</f>
        <v>20</v>
      </c>
      <c r="L8" s="147">
        <f>IF('ورود نمرات'!L8=97,"غ م",IF('ورود نمرات'!L8=98,"غ غ",'ورود نمرات'!L8))</f>
        <v>20</v>
      </c>
      <c r="M8" s="146">
        <f>'ورود نمرات'!M8</f>
        <v>19</v>
      </c>
      <c r="N8" s="147">
        <f>IF('ورود نمرات'!N8=97,"غ م",IF('ورود نمرات'!N8=98,"غ غ",'ورود نمرات'!N8))</f>
        <v>18</v>
      </c>
      <c r="O8" s="146">
        <f>'ورود نمرات'!O8</f>
        <v>16</v>
      </c>
      <c r="P8" s="147">
        <f>IF('ورود نمرات'!P8=97,"غ م",IF('ورود نمرات'!P8=98,"غ غ",'ورود نمرات'!P8))</f>
        <v>17</v>
      </c>
      <c r="Q8" s="146">
        <f>'ورود نمرات'!Q8</f>
        <v>16</v>
      </c>
      <c r="R8" s="147">
        <f>IF('ورود نمرات'!R8=97,"غ م",IF('ورود نمرات'!R8=98,"غ غ",'ورود نمرات'!R8))</f>
        <v>14</v>
      </c>
      <c r="S8" s="146">
        <f>'ورود نمرات'!S8</f>
        <v>20</v>
      </c>
      <c r="T8" s="147">
        <f>IF('ورود نمرات'!T8=97,"غ م",IF('ورود نمرات'!T8=98,"غ غ",'ورود نمرات'!T8))</f>
        <v>15</v>
      </c>
      <c r="U8" s="146">
        <f>'ورود نمرات'!U8</f>
        <v>20</v>
      </c>
      <c r="V8" s="147">
        <f>IF('ورود نمرات'!V8=97,"غ م",IF('ورود نمرات'!V8=98,"غ غ",'ورود نمرات'!V8))</f>
        <v>20</v>
      </c>
      <c r="W8" s="146">
        <f>'ورود نمرات'!W8</f>
        <v>18</v>
      </c>
      <c r="X8" s="147">
        <f>IF('ورود نمرات'!X8=97,"غ م",IF('ورود نمرات'!X8=98,"غ غ",'ورود نمرات'!X8))</f>
        <v>18</v>
      </c>
      <c r="Y8" s="146">
        <f>'ورود نمرات'!Y8</f>
        <v>20</v>
      </c>
      <c r="Z8" s="147">
        <f>IF('ورود نمرات'!Z8=97,"غ م",IF('ورود نمرات'!Z8=98,"غ غ",'ورود نمرات'!Z8))</f>
        <v>20</v>
      </c>
      <c r="AA8" s="146">
        <f>'ورود نمرات'!AA8</f>
        <v>20</v>
      </c>
      <c r="AB8" s="147">
        <f>IF('ورود نمرات'!AB8=97,"غ م",IF('ورود نمرات'!AB8=98,"غ غ",'ورود نمرات'!AB8))</f>
        <v>20</v>
      </c>
      <c r="AC8" s="146">
        <f>'ورود نمرات'!AC8</f>
        <v>20</v>
      </c>
      <c r="AD8" s="147">
        <f>IF('ورود نمرات'!AD8=97,"غ م",IF('ورود نمرات'!AD8=98,"غ غ",'ورود نمرات'!AD8))</f>
        <v>20</v>
      </c>
      <c r="AE8" s="146">
        <f>'ورود نمرات'!AE8</f>
        <v>20</v>
      </c>
      <c r="AF8" s="147">
        <f>IF('ورود نمرات'!AF8=97,"غ م",IF('ورود نمرات'!AF8=98,"غ غ",'ورود نمرات'!AF8))</f>
        <v>18</v>
      </c>
      <c r="AG8" s="146">
        <f>'ورود نمرات'!AG8</f>
        <v>20</v>
      </c>
      <c r="AH8" s="147">
        <f>IF('ورود نمرات'!AH8=97,"غ م",IF('ورود نمرات'!AH8=98,"غ غ",'ورود نمرات'!AH8))</f>
        <v>20</v>
      </c>
      <c r="AI8" s="146">
        <f>'ورود نمرات'!AI8</f>
        <v>20</v>
      </c>
      <c r="AJ8" s="147">
        <f>IF('ورود نمرات'!AJ8=97,"غ م",IF('ورود نمرات'!AJ8=98,"غ غ",'ورود نمرات'!AJ8))</f>
        <v>20</v>
      </c>
      <c r="AK8" s="146"/>
      <c r="AL8" s="147">
        <f>'ورود نمرات'!AL8</f>
        <v>13</v>
      </c>
      <c r="AM8" s="146"/>
      <c r="AN8" s="147">
        <f>'ورود نمرات'!AN8</f>
        <v>16</v>
      </c>
      <c r="AO8" s="148">
        <f>'4'!AO8</f>
        <v>18.643939393939394</v>
      </c>
      <c r="AP8" s="149">
        <f>'4'!AP8</f>
        <v>2</v>
      </c>
    </row>
    <row r="9" spans="1:42" ht="15.75">
      <c r="A9" s="142" t="str">
        <f>'ورود نمرات'!A9</f>
        <v xml:space="preserve">محمدصالح  </v>
      </c>
      <c r="B9" s="143" t="str">
        <f>'ورود نمرات'!B9</f>
        <v>اقرلو</v>
      </c>
      <c r="C9" s="142">
        <f>'ورود نمرات'!C9</f>
        <v>20</v>
      </c>
      <c r="D9" s="143">
        <f>IF('ورود نمرات'!D9=97,"غ م",IF('ورود نمرات'!D9=98,"غ غ",'ورود نمرات'!D9))</f>
        <v>20</v>
      </c>
      <c r="E9" s="142">
        <f>'ورود نمرات'!E9</f>
        <v>20</v>
      </c>
      <c r="F9" s="143">
        <f>IF('ورود نمرات'!F9=97,"غ م",IF('ورود نمرات'!F9=98,"غ غ",'ورود نمرات'!F9))</f>
        <v>19</v>
      </c>
      <c r="G9" s="142">
        <f>'ورود نمرات'!G9</f>
        <v>19</v>
      </c>
      <c r="H9" s="143">
        <f>IF('ورود نمرات'!H9=97,"غ م",IF('ورود نمرات'!H9=98,"غ غ",'ورود نمرات'!H9))</f>
        <v>18</v>
      </c>
      <c r="I9" s="142">
        <f>'ورود نمرات'!I9</f>
        <v>20</v>
      </c>
      <c r="J9" s="143">
        <f>IF('ورود نمرات'!J9=97,"غ م",IF('ورود نمرات'!J9=98,"غ غ",'ورود نمرات'!J9))</f>
        <v>19</v>
      </c>
      <c r="K9" s="142">
        <f>'ورود نمرات'!K9</f>
        <v>19</v>
      </c>
      <c r="L9" s="143">
        <f>IF('ورود نمرات'!L9=97,"غ م",IF('ورود نمرات'!L9=98,"غ غ",'ورود نمرات'!L9))</f>
        <v>19</v>
      </c>
      <c r="M9" s="142">
        <f>'ورود نمرات'!M9</f>
        <v>17</v>
      </c>
      <c r="N9" s="143">
        <f>IF('ورود نمرات'!N9=97,"غ م",IF('ورود نمرات'!N9=98,"غ غ",'ورود نمرات'!N9))</f>
        <v>12</v>
      </c>
      <c r="O9" s="142">
        <f>'ورود نمرات'!O9</f>
        <v>19</v>
      </c>
      <c r="P9" s="143">
        <f>IF('ورود نمرات'!P9=97,"غ م",IF('ورود نمرات'!P9=98,"غ غ",'ورود نمرات'!P9))</f>
        <v>17</v>
      </c>
      <c r="Q9" s="142">
        <f>'ورود نمرات'!Q9</f>
        <v>14</v>
      </c>
      <c r="R9" s="143">
        <f>IF('ورود نمرات'!R9=97,"غ م",IF('ورود نمرات'!R9=98,"غ غ",'ورود نمرات'!R9))</f>
        <v>12</v>
      </c>
      <c r="S9" s="142">
        <f>'ورود نمرات'!S9</f>
        <v>15</v>
      </c>
      <c r="T9" s="143">
        <f>IF('ورود نمرات'!T9=97,"غ م",IF('ورود نمرات'!T9=98,"غ غ",'ورود نمرات'!T9))</f>
        <v>10</v>
      </c>
      <c r="U9" s="142">
        <f>'ورود نمرات'!U9</f>
        <v>20</v>
      </c>
      <c r="V9" s="143">
        <f>IF('ورود نمرات'!V9=97,"غ م",IF('ورود نمرات'!V9=98,"غ غ",'ورود نمرات'!V9))</f>
        <v>20</v>
      </c>
      <c r="W9" s="142">
        <f>'ورود نمرات'!W9</f>
        <v>15</v>
      </c>
      <c r="X9" s="143">
        <f>IF('ورود نمرات'!X9=97,"غ م",IF('ورود نمرات'!X9=98,"غ غ",'ورود نمرات'!X9))</f>
        <v>9</v>
      </c>
      <c r="Y9" s="142">
        <f>'ورود نمرات'!Y9</f>
        <v>20</v>
      </c>
      <c r="Z9" s="143">
        <f>IF('ورود نمرات'!Z9=97,"غ م",IF('ورود نمرات'!Z9=98,"غ غ",'ورود نمرات'!Z9))</f>
        <v>20</v>
      </c>
      <c r="AA9" s="142">
        <f>'ورود نمرات'!AA9</f>
        <v>20</v>
      </c>
      <c r="AB9" s="143">
        <f>IF('ورود نمرات'!AB9=97,"غ م",IF('ورود نمرات'!AB9=98,"غ غ",'ورود نمرات'!AB9))</f>
        <v>20</v>
      </c>
      <c r="AC9" s="142">
        <f>'ورود نمرات'!AC9</f>
        <v>20</v>
      </c>
      <c r="AD9" s="143">
        <f>IF('ورود نمرات'!AD9=97,"غ م",IF('ورود نمرات'!AD9=98,"غ غ",'ورود نمرات'!AD9))</f>
        <v>20</v>
      </c>
      <c r="AE9" s="142">
        <f>'ورود نمرات'!AE9</f>
        <v>15</v>
      </c>
      <c r="AF9" s="143">
        <f>IF('ورود نمرات'!AF9=97,"غ م",IF('ورود نمرات'!AF9=98,"غ غ",'ورود نمرات'!AF9))</f>
        <v>16</v>
      </c>
      <c r="AG9" s="142">
        <f>'ورود نمرات'!AG9</f>
        <v>10</v>
      </c>
      <c r="AH9" s="143">
        <f>IF('ورود نمرات'!AH9=97,"غ م",IF('ورود نمرات'!AH9=98,"غ غ",'ورود نمرات'!AH9))</f>
        <v>10</v>
      </c>
      <c r="AI9" s="142">
        <f>'ورود نمرات'!AI9</f>
        <v>20</v>
      </c>
      <c r="AJ9" s="143">
        <f>IF('ورود نمرات'!AJ9=97,"غ م",IF('ورود نمرات'!AJ9=98,"غ غ",'ورود نمرات'!AJ9))</f>
        <v>20</v>
      </c>
      <c r="AK9" s="142"/>
      <c r="AL9" s="143">
        <f>'ورود نمرات'!AL9</f>
        <v>20</v>
      </c>
      <c r="AM9" s="142"/>
      <c r="AN9" s="143">
        <f>'ورود نمرات'!AN9</f>
        <v>20</v>
      </c>
      <c r="AO9" s="144">
        <f>'4'!AO9</f>
        <v>16.916666666666668</v>
      </c>
      <c r="AP9" s="145">
        <f>'4'!AP9</f>
        <v>12</v>
      </c>
    </row>
    <row r="10" spans="1:42" ht="15.75">
      <c r="A10" s="146" t="str">
        <f>'ورود نمرات'!A10</f>
        <v xml:space="preserve">محمدعرفان </v>
      </c>
      <c r="B10" s="147" t="str">
        <f>'ورود نمرات'!B10</f>
        <v>آقانصیری</v>
      </c>
      <c r="C10" s="146">
        <f>'ورود نمرات'!C10</f>
        <v>20</v>
      </c>
      <c r="D10" s="147">
        <f>IF('ورود نمرات'!D10=97,"غ م",IF('ورود نمرات'!D10=98,"غ غ",'ورود نمرات'!D10))</f>
        <v>20</v>
      </c>
      <c r="E10" s="146">
        <f>'ورود نمرات'!E10</f>
        <v>20</v>
      </c>
      <c r="F10" s="147">
        <f>IF('ورود نمرات'!F10=97,"غ م",IF('ورود نمرات'!F10=98,"غ غ",'ورود نمرات'!F10))</f>
        <v>18.5</v>
      </c>
      <c r="G10" s="146">
        <f>'ورود نمرات'!G10</f>
        <v>2</v>
      </c>
      <c r="H10" s="147">
        <f>IF('ورود نمرات'!H10=97,"غ م",IF('ورود نمرات'!H10=98,"غ غ",'ورود نمرات'!H10))</f>
        <v>20</v>
      </c>
      <c r="I10" s="146">
        <f>'ورود نمرات'!I10</f>
        <v>20</v>
      </c>
      <c r="J10" s="147">
        <f>IF('ورود نمرات'!J10=97,"غ م",IF('ورود نمرات'!J10=98,"غ غ",'ورود نمرات'!J10))</f>
        <v>20</v>
      </c>
      <c r="K10" s="146">
        <f>'ورود نمرات'!K10</f>
        <v>20</v>
      </c>
      <c r="L10" s="147">
        <f>IF('ورود نمرات'!L10=97,"غ م",IF('ورود نمرات'!L10=98,"غ غ",'ورود نمرات'!L10))</f>
        <v>20</v>
      </c>
      <c r="M10" s="146">
        <f>'ورود نمرات'!M10</f>
        <v>18</v>
      </c>
      <c r="N10" s="147">
        <f>IF('ورود نمرات'!N10=97,"غ م",IF('ورود نمرات'!N10=98,"غ غ",'ورود نمرات'!N10))</f>
        <v>15</v>
      </c>
      <c r="O10" s="146">
        <f>'ورود نمرات'!O10</f>
        <v>14</v>
      </c>
      <c r="P10" s="147">
        <f>IF('ورود نمرات'!P10=97,"غ م",IF('ورود نمرات'!P10=98,"غ غ",'ورود نمرات'!P10))</f>
        <v>10</v>
      </c>
      <c r="Q10" s="146">
        <f>'ورود نمرات'!Q10</f>
        <v>13</v>
      </c>
      <c r="R10" s="147">
        <f>IF('ورود نمرات'!R10=97,"غ م",IF('ورود نمرات'!R10=98,"غ غ",'ورود نمرات'!R10))</f>
        <v>11</v>
      </c>
      <c r="S10" s="146">
        <f>'ورود نمرات'!S10</f>
        <v>16</v>
      </c>
      <c r="T10" s="147">
        <f>IF('ورود نمرات'!T10=97,"غ م",IF('ورود نمرات'!T10=98,"غ غ",'ورود نمرات'!T10))</f>
        <v>10.5</v>
      </c>
      <c r="U10" s="146">
        <f>'ورود نمرات'!U10</f>
        <v>20</v>
      </c>
      <c r="V10" s="147">
        <f>IF('ورود نمرات'!V10=97,"غ م",IF('ورود نمرات'!V10=98,"غ غ",'ورود نمرات'!V10))</f>
        <v>20</v>
      </c>
      <c r="W10" s="146">
        <f>'ورود نمرات'!W10</f>
        <v>18</v>
      </c>
      <c r="X10" s="147">
        <f>IF('ورود نمرات'!X10=97,"غ م",IF('ورود نمرات'!X10=98,"غ غ",'ورود نمرات'!X10))</f>
        <v>16</v>
      </c>
      <c r="Y10" s="146">
        <f>'ورود نمرات'!Y10</f>
        <v>20</v>
      </c>
      <c r="Z10" s="147">
        <f>IF('ورود نمرات'!Z10=97,"غ م",IF('ورود نمرات'!Z10=98,"غ غ",'ورود نمرات'!Z10))</f>
        <v>20</v>
      </c>
      <c r="AA10" s="146">
        <f>'ورود نمرات'!AA10</f>
        <v>20</v>
      </c>
      <c r="AB10" s="147">
        <f>IF('ورود نمرات'!AB10=97,"غ م",IF('ورود نمرات'!AB10=98,"غ غ",'ورود نمرات'!AB10))</f>
        <v>20</v>
      </c>
      <c r="AC10" s="146">
        <f>'ورود نمرات'!AC10</f>
        <v>20</v>
      </c>
      <c r="AD10" s="147">
        <f>IF('ورود نمرات'!AD10=97,"غ م",IF('ورود نمرات'!AD10=98,"غ غ",'ورود نمرات'!AD10))</f>
        <v>20</v>
      </c>
      <c r="AE10" s="146">
        <f>'ورود نمرات'!AE10</f>
        <v>20</v>
      </c>
      <c r="AF10" s="147">
        <f>IF('ورود نمرات'!AF10=97,"غ م",IF('ورود نمرات'!AF10=98,"غ غ",'ورود نمرات'!AF10))</f>
        <v>20</v>
      </c>
      <c r="AG10" s="146">
        <f>'ورود نمرات'!AG10</f>
        <v>20</v>
      </c>
      <c r="AH10" s="147">
        <f>IF('ورود نمرات'!AH10=97,"غ م",IF('ورود نمرات'!AH10=98,"غ غ",'ورود نمرات'!AH10))</f>
        <v>20</v>
      </c>
      <c r="AI10" s="146">
        <f>'ورود نمرات'!AI10</f>
        <v>20</v>
      </c>
      <c r="AJ10" s="147">
        <f>IF('ورود نمرات'!AJ10=97,"غ م",IF('ورود نمرات'!AJ10=98,"غ غ",'ورود نمرات'!AJ10))</f>
        <v>18</v>
      </c>
      <c r="AK10" s="146"/>
      <c r="AL10" s="147">
        <f>'ورود نمرات'!AL10</f>
        <v>20</v>
      </c>
      <c r="AM10" s="146"/>
      <c r="AN10" s="147">
        <f>'ورود نمرات'!AN10</f>
        <v>20</v>
      </c>
      <c r="AO10" s="148">
        <f>'4'!AO10</f>
        <v>18.121212121212121</v>
      </c>
      <c r="AP10" s="149">
        <f>'4'!AP10</f>
        <v>5</v>
      </c>
    </row>
    <row r="11" spans="1:42" ht="15.75">
      <c r="A11" s="142" t="str">
        <f>'ورود نمرات'!A11</f>
        <v xml:space="preserve">سیدامیرسجاد </v>
      </c>
      <c r="B11" s="143" t="str">
        <f>'ورود نمرات'!B11</f>
        <v>بیات</v>
      </c>
      <c r="C11" s="142">
        <f>'ورود نمرات'!C11</f>
        <v>12</v>
      </c>
      <c r="D11" s="143">
        <f>IF('ورود نمرات'!D11=97,"غ م",IF('ورود نمرات'!D11=98,"غ غ",'ورود نمرات'!D11))</f>
        <v>12</v>
      </c>
      <c r="E11" s="142">
        <f>'ورود نمرات'!E11</f>
        <v>14</v>
      </c>
      <c r="F11" s="143">
        <f>IF('ورود نمرات'!F11=97,"غ م",IF('ورود نمرات'!F11=98,"غ غ",'ورود نمرات'!F11))</f>
        <v>9</v>
      </c>
      <c r="G11" s="142">
        <f>'ورود نمرات'!G11</f>
        <v>15</v>
      </c>
      <c r="H11" s="143">
        <f>IF('ورود نمرات'!H11=97,"غ م",IF('ورود نمرات'!H11=98,"غ غ",'ورود نمرات'!H11))</f>
        <v>10</v>
      </c>
      <c r="I11" s="142">
        <f>'ورود نمرات'!I11</f>
        <v>19</v>
      </c>
      <c r="J11" s="143">
        <f>IF('ورود نمرات'!J11=97,"غ م",IF('ورود نمرات'!J11=98,"غ غ",'ورود نمرات'!J11))</f>
        <v>16</v>
      </c>
      <c r="K11" s="142">
        <f>'ورود نمرات'!K11</f>
        <v>15</v>
      </c>
      <c r="L11" s="143">
        <f>IF('ورود نمرات'!L11=97,"غ م",IF('ورود نمرات'!L11=98,"غ غ",'ورود نمرات'!L11))</f>
        <v>15</v>
      </c>
      <c r="M11" s="142">
        <f>'ورود نمرات'!M11</f>
        <v>15</v>
      </c>
      <c r="N11" s="143">
        <f>IF('ورود نمرات'!N11=97,"غ م",IF('ورود نمرات'!N11=98,"غ غ",'ورود نمرات'!N11))</f>
        <v>12</v>
      </c>
      <c r="O11" s="142">
        <f>'ورود نمرات'!O11</f>
        <v>15</v>
      </c>
      <c r="P11" s="143">
        <f>IF('ورود نمرات'!P11=97,"غ م",IF('ورود نمرات'!P11=98,"غ غ",'ورود نمرات'!P11))</f>
        <v>3</v>
      </c>
      <c r="Q11" s="142">
        <f>'ورود نمرات'!Q11</f>
        <v>5</v>
      </c>
      <c r="R11" s="143">
        <f>IF('ورود نمرات'!R11=97,"غ م",IF('ورود نمرات'!R11=98,"غ غ",'ورود نمرات'!R11))</f>
        <v>2</v>
      </c>
      <c r="S11" s="142">
        <f>'ورود نمرات'!S11</f>
        <v>12</v>
      </c>
      <c r="T11" s="143">
        <f>IF('ورود نمرات'!T11=97,"غ م",IF('ورود نمرات'!T11=98,"غ غ",'ورود نمرات'!T11))</f>
        <v>2.5</v>
      </c>
      <c r="U11" s="142">
        <f>'ورود نمرات'!U11</f>
        <v>20</v>
      </c>
      <c r="V11" s="143">
        <f>IF('ورود نمرات'!V11=97,"غ م",IF('ورود نمرات'!V11=98,"غ غ",'ورود نمرات'!V11))</f>
        <v>20</v>
      </c>
      <c r="W11" s="142">
        <f>'ورود نمرات'!W11</f>
        <v>7</v>
      </c>
      <c r="X11" s="143">
        <f>IF('ورود نمرات'!X11=97,"غ م",IF('ورود نمرات'!X11=98,"غ غ",'ورود نمرات'!X11))</f>
        <v>5</v>
      </c>
      <c r="Y11" s="142">
        <f>'ورود نمرات'!Y11</f>
        <v>20</v>
      </c>
      <c r="Z11" s="143">
        <f>IF('ورود نمرات'!Z11=97,"غ م",IF('ورود نمرات'!Z11=98,"غ غ",'ورود نمرات'!Z11))</f>
        <v>18</v>
      </c>
      <c r="AA11" s="142">
        <f>'ورود نمرات'!AA11</f>
        <v>20</v>
      </c>
      <c r="AB11" s="143">
        <f>IF('ورود نمرات'!AB11=97,"غ م",IF('ورود نمرات'!AB11=98,"غ غ",'ورود نمرات'!AB11))</f>
        <v>20</v>
      </c>
      <c r="AC11" s="142">
        <f>'ورود نمرات'!AC11</f>
        <v>20</v>
      </c>
      <c r="AD11" s="143">
        <f>IF('ورود نمرات'!AD11=97,"غ م",IF('ورود نمرات'!AD11=98,"غ غ",'ورود نمرات'!AD11))</f>
        <v>20</v>
      </c>
      <c r="AE11" s="142">
        <f>'ورود نمرات'!AE11</f>
        <v>20</v>
      </c>
      <c r="AF11" s="143">
        <f>IF('ورود نمرات'!AF11=97,"غ م",IF('ورود نمرات'!AF11=98,"غ غ",'ورود نمرات'!AF11))</f>
        <v>20</v>
      </c>
      <c r="AG11" s="142">
        <f>'ورود نمرات'!AG11</f>
        <v>10</v>
      </c>
      <c r="AH11" s="143">
        <f>IF('ورود نمرات'!AH11=97,"غ م",IF('ورود نمرات'!AH11=98,"غ غ",'ورود نمرات'!AH11))</f>
        <v>10</v>
      </c>
      <c r="AI11" s="142">
        <f>'ورود نمرات'!AI11</f>
        <v>15</v>
      </c>
      <c r="AJ11" s="143">
        <f>IF('ورود نمرات'!AJ11=97,"غ م",IF('ورود نمرات'!AJ11=98,"غ غ",'ورود نمرات'!AJ11))</f>
        <v>16</v>
      </c>
      <c r="AK11" s="142"/>
      <c r="AL11" s="143">
        <f>'ورود نمرات'!AL11</f>
        <v>20</v>
      </c>
      <c r="AM11" s="142"/>
      <c r="AN11" s="143">
        <f>'ورود نمرات'!AN11</f>
        <v>20</v>
      </c>
      <c r="AO11" s="144">
        <f>'4'!AO11</f>
        <v>13.924242424242426</v>
      </c>
      <c r="AP11" s="145">
        <f>'4'!AP11</f>
        <v>32</v>
      </c>
    </row>
    <row r="12" spans="1:42" ht="15.75">
      <c r="A12" s="146" t="str">
        <f>'ورود نمرات'!A12</f>
        <v xml:space="preserve">محمدامین </v>
      </c>
      <c r="B12" s="147" t="str">
        <f>'ورود نمرات'!B12</f>
        <v>تهوری</v>
      </c>
      <c r="C12" s="146">
        <f>'ورود نمرات'!C12</f>
        <v>19</v>
      </c>
      <c r="D12" s="147">
        <f>IF('ورود نمرات'!D12=97,"غ م",IF('ورود نمرات'!D12=98,"غ غ",'ورود نمرات'!D12))</f>
        <v>18</v>
      </c>
      <c r="E12" s="146">
        <f>'ورود نمرات'!E12</f>
        <v>14</v>
      </c>
      <c r="F12" s="147">
        <f>IF('ورود نمرات'!F12=97,"غ م",IF('ورود نمرات'!F12=98,"غ غ",'ورود نمرات'!F12))</f>
        <v>16</v>
      </c>
      <c r="G12" s="146">
        <f>'ورود نمرات'!G12</f>
        <v>14</v>
      </c>
      <c r="H12" s="147">
        <f>IF('ورود نمرات'!H12=97,"غ م",IF('ورود نمرات'!H12=98,"غ غ",'ورود نمرات'!H12))</f>
        <v>7</v>
      </c>
      <c r="I12" s="146">
        <f>'ورود نمرات'!I12</f>
        <v>5</v>
      </c>
      <c r="J12" s="147">
        <f>IF('ورود نمرات'!J12=97,"غ م",IF('ورود نمرات'!J12=98,"غ غ",'ورود نمرات'!J12))</f>
        <v>17</v>
      </c>
      <c r="K12" s="146">
        <f>'ورود نمرات'!K12</f>
        <v>5</v>
      </c>
      <c r="L12" s="147">
        <f>IF('ورود نمرات'!L12=97,"غ م",IF('ورود نمرات'!L12=98,"غ غ",'ورود نمرات'!L12))</f>
        <v>5</v>
      </c>
      <c r="M12" s="146">
        <f>'ورود نمرات'!M12</f>
        <v>12</v>
      </c>
      <c r="N12" s="147">
        <f>IF('ورود نمرات'!N12=97,"غ م",IF('ورود نمرات'!N12=98,"غ غ",'ورود نمرات'!N12))</f>
        <v>8</v>
      </c>
      <c r="O12" s="146">
        <f>'ورود نمرات'!O12</f>
        <v>6</v>
      </c>
      <c r="P12" s="147">
        <f>IF('ورود نمرات'!P12=97,"غ م",IF('ورود نمرات'!P12=98,"غ غ",'ورود نمرات'!P12))</f>
        <v>12</v>
      </c>
      <c r="Q12" s="146">
        <f>'ورود نمرات'!Q12</f>
        <v>3</v>
      </c>
      <c r="R12" s="147">
        <f>IF('ورود نمرات'!R12=97,"غ م",IF('ورود نمرات'!R12=98,"غ غ",'ورود نمرات'!R12))</f>
        <v>4</v>
      </c>
      <c r="S12" s="146">
        <f>'ورود نمرات'!S12</f>
        <v>12</v>
      </c>
      <c r="T12" s="147">
        <f>IF('ورود نمرات'!T12=97,"غ م",IF('ورود نمرات'!T12=98,"غ غ",'ورود نمرات'!T12))</f>
        <v>7</v>
      </c>
      <c r="U12" s="146">
        <f>'ورود نمرات'!U12</f>
        <v>20</v>
      </c>
      <c r="V12" s="147">
        <f>IF('ورود نمرات'!V12=97,"غ م",IF('ورود نمرات'!V12=98,"غ غ",'ورود نمرات'!V12))</f>
        <v>20</v>
      </c>
      <c r="W12" s="146">
        <f>'ورود نمرات'!W12</f>
        <v>8</v>
      </c>
      <c r="X12" s="147">
        <f>IF('ورود نمرات'!X12=97,"غ م",IF('ورود نمرات'!X12=98,"غ غ",'ورود نمرات'!X12))</f>
        <v>8</v>
      </c>
      <c r="Y12" s="146">
        <f>'ورود نمرات'!Y12</f>
        <v>15</v>
      </c>
      <c r="Z12" s="147">
        <f>IF('ورود نمرات'!Z12=97,"غ م",IF('ورود نمرات'!Z12=98,"غ غ",'ورود نمرات'!Z12))</f>
        <v>16</v>
      </c>
      <c r="AA12" s="146">
        <f>'ورود نمرات'!AA12</f>
        <v>10</v>
      </c>
      <c r="AB12" s="147">
        <f>IF('ورود نمرات'!AB12=97,"غ م",IF('ورود نمرات'!AB12=98,"غ غ",'ورود نمرات'!AB12))</f>
        <v>10</v>
      </c>
      <c r="AC12" s="146">
        <f>'ورود نمرات'!AC12</f>
        <v>20</v>
      </c>
      <c r="AD12" s="147">
        <f>IF('ورود نمرات'!AD12=97,"غ م",IF('ورود نمرات'!AD12=98,"غ غ",'ورود نمرات'!AD12))</f>
        <v>20</v>
      </c>
      <c r="AE12" s="146">
        <f>'ورود نمرات'!AE12</f>
        <v>20</v>
      </c>
      <c r="AF12" s="147">
        <f>IF('ورود نمرات'!AF12=97,"غ م",IF('ورود نمرات'!AF12=98,"غ غ",'ورود نمرات'!AF12))</f>
        <v>20</v>
      </c>
      <c r="AG12" s="146">
        <f>'ورود نمرات'!AG12</f>
        <v>20</v>
      </c>
      <c r="AH12" s="147">
        <f>IF('ورود نمرات'!AH12=97,"غ م",IF('ورود نمرات'!AH12=98,"غ غ",'ورود نمرات'!AH12))</f>
        <v>20</v>
      </c>
      <c r="AI12" s="146">
        <f>'ورود نمرات'!AI12</f>
        <v>20</v>
      </c>
      <c r="AJ12" s="147">
        <f>IF('ورود نمرات'!AJ12=97,"غ م",IF('ورود نمرات'!AJ12=98,"غ غ",'ورود نمرات'!AJ12))</f>
        <v>20</v>
      </c>
      <c r="AK12" s="146"/>
      <c r="AL12" s="147">
        <f>'ورود نمرات'!AL12</f>
        <v>20</v>
      </c>
      <c r="AM12" s="146"/>
      <c r="AN12" s="147">
        <f>'ورود نمرات'!AN12</f>
        <v>20</v>
      </c>
      <c r="AO12" s="148">
        <f>'4'!AO12</f>
        <v>13.666666666666668</v>
      </c>
      <c r="AP12" s="149">
        <f>'4'!AP12</f>
        <v>33</v>
      </c>
    </row>
    <row r="13" spans="1:42" ht="15.75">
      <c r="A13" s="142" t="str">
        <f>'ورود نمرات'!A13</f>
        <v xml:space="preserve">مرتضی </v>
      </c>
      <c r="B13" s="143" t="str">
        <f>'ورود نمرات'!B13</f>
        <v>حاج عظیمی</v>
      </c>
      <c r="C13" s="142">
        <f>'ورود نمرات'!C13</f>
        <v>20</v>
      </c>
      <c r="D13" s="143">
        <f>IF('ورود نمرات'!D13=97,"غ م",IF('ورود نمرات'!D13=98,"غ غ",'ورود نمرات'!D13))</f>
        <v>20</v>
      </c>
      <c r="E13" s="142">
        <f>'ورود نمرات'!E13</f>
        <v>20</v>
      </c>
      <c r="F13" s="143">
        <f>IF('ورود نمرات'!F13=97,"غ م",IF('ورود نمرات'!F13=98,"غ غ",'ورود نمرات'!F13))</f>
        <v>19</v>
      </c>
      <c r="G13" s="142">
        <f>'ورود نمرات'!G13</f>
        <v>20</v>
      </c>
      <c r="H13" s="143">
        <f>IF('ورود نمرات'!H13=97,"غ م",IF('ورود نمرات'!H13=98,"غ غ",'ورود نمرات'!H13))</f>
        <v>19</v>
      </c>
      <c r="I13" s="142">
        <f>'ورود نمرات'!I13</f>
        <v>20</v>
      </c>
      <c r="J13" s="143">
        <f>IF('ورود نمرات'!J13=97,"غ م",IF('ورود نمرات'!J13=98,"غ غ",'ورود نمرات'!J13))</f>
        <v>20</v>
      </c>
      <c r="K13" s="142">
        <f>'ورود نمرات'!K13</f>
        <v>20</v>
      </c>
      <c r="L13" s="143">
        <f>IF('ورود نمرات'!L13=97,"غ م",IF('ورود نمرات'!L13=98,"غ غ",'ورود نمرات'!L13))</f>
        <v>20</v>
      </c>
      <c r="M13" s="142">
        <f>'ورود نمرات'!M13</f>
        <v>19</v>
      </c>
      <c r="N13" s="143">
        <f>IF('ورود نمرات'!N13=97,"غ م",IF('ورود نمرات'!N13=98,"غ غ",'ورود نمرات'!N13))</f>
        <v>18</v>
      </c>
      <c r="O13" s="142">
        <f>'ورود نمرات'!O13</f>
        <v>20</v>
      </c>
      <c r="P13" s="143" t="str">
        <f>IF('ورود نمرات'!P13=97,"غ م",IF('ورود نمرات'!P13=98,"غ غ",'ورود نمرات'!P13))</f>
        <v>غ غ</v>
      </c>
      <c r="Q13" s="142">
        <f>'ورود نمرات'!Q13</f>
        <v>12</v>
      </c>
      <c r="R13" s="143">
        <f>IF('ورود نمرات'!R13=97,"غ م",IF('ورود نمرات'!R13=98,"غ غ",'ورود نمرات'!R13))</f>
        <v>6</v>
      </c>
      <c r="S13" s="142">
        <f>'ورود نمرات'!S13</f>
        <v>12</v>
      </c>
      <c r="T13" s="143">
        <f>IF('ورود نمرات'!T13=97,"غ م",IF('ورود نمرات'!T13=98,"غ غ",'ورود نمرات'!T13))</f>
        <v>13</v>
      </c>
      <c r="U13" s="142">
        <f>'ورود نمرات'!U13</f>
        <v>20</v>
      </c>
      <c r="V13" s="143">
        <f>IF('ورود نمرات'!V13=97,"غ م",IF('ورود نمرات'!V13=98,"غ غ",'ورود نمرات'!V13))</f>
        <v>20</v>
      </c>
      <c r="W13" s="142">
        <f>'ورود نمرات'!W13</f>
        <v>13</v>
      </c>
      <c r="X13" s="143">
        <f>IF('ورود نمرات'!X13=97,"غ م",IF('ورود نمرات'!X13=98,"غ غ",'ورود نمرات'!X13))</f>
        <v>11</v>
      </c>
      <c r="Y13" s="142">
        <f>'ورود نمرات'!Y13</f>
        <v>20</v>
      </c>
      <c r="Z13" s="143">
        <f>IF('ورود نمرات'!Z13=97,"غ م",IF('ورود نمرات'!Z13=98,"غ غ",'ورود نمرات'!Z13))</f>
        <v>20</v>
      </c>
      <c r="AA13" s="142">
        <f>'ورود نمرات'!AA13</f>
        <v>20</v>
      </c>
      <c r="AB13" s="143">
        <f>IF('ورود نمرات'!AB13=97,"غ م",IF('ورود نمرات'!AB13=98,"غ غ",'ورود نمرات'!AB13))</f>
        <v>20</v>
      </c>
      <c r="AC13" s="142">
        <f>'ورود نمرات'!AC13</f>
        <v>20</v>
      </c>
      <c r="AD13" s="143">
        <f>IF('ورود نمرات'!AD13=97,"غ م",IF('ورود نمرات'!AD13=98,"غ غ",'ورود نمرات'!AD13))</f>
        <v>20</v>
      </c>
      <c r="AE13" s="142">
        <f>'ورود نمرات'!AE13</f>
        <v>20</v>
      </c>
      <c r="AF13" s="143">
        <f>IF('ورود نمرات'!AF13=97,"غ م",IF('ورود نمرات'!AF13=98,"غ غ",'ورود نمرات'!AF13))</f>
        <v>20</v>
      </c>
      <c r="AG13" s="142">
        <f>'ورود نمرات'!AG13</f>
        <v>20</v>
      </c>
      <c r="AH13" s="143">
        <f>IF('ورود نمرات'!AH13=97,"غ م",IF('ورود نمرات'!AH13=98,"غ غ",'ورود نمرات'!AH13))</f>
        <v>20</v>
      </c>
      <c r="AI13" s="142">
        <f>'ورود نمرات'!AI13</f>
        <v>15</v>
      </c>
      <c r="AJ13" s="143">
        <f>IF('ورود نمرات'!AJ13=97,"غ م",IF('ورود نمرات'!AJ13=98,"غ غ",'ورود نمرات'!AJ13))</f>
        <v>16</v>
      </c>
      <c r="AK13" s="142"/>
      <c r="AL13" s="143">
        <f>'ورود نمرات'!AL13</f>
        <v>18</v>
      </c>
      <c r="AM13" s="142"/>
      <c r="AN13" s="143">
        <f>'ورود نمرات'!AN13</f>
        <v>20</v>
      </c>
      <c r="AO13" s="144">
        <f>'4'!AO13</f>
        <v>17.598484848484848</v>
      </c>
      <c r="AP13" s="145">
        <f>'4'!AP13</f>
        <v>9</v>
      </c>
    </row>
    <row r="14" spans="1:42" ht="15.75">
      <c r="A14" s="146" t="str">
        <f>'ورود نمرات'!A14</f>
        <v xml:space="preserve">محمدحسین </v>
      </c>
      <c r="B14" s="147" t="str">
        <f>'ورود نمرات'!B14</f>
        <v>خسروآبادی</v>
      </c>
      <c r="C14" s="146">
        <f>'ورود نمرات'!C14</f>
        <v>15</v>
      </c>
      <c r="D14" s="147">
        <f>IF('ورود نمرات'!D14=97,"غ م",IF('ورود نمرات'!D14=98,"غ غ",'ورود نمرات'!D14))</f>
        <v>15</v>
      </c>
      <c r="E14" s="146">
        <f>'ورود نمرات'!E14</f>
        <v>15</v>
      </c>
      <c r="F14" s="147">
        <f>IF('ورود نمرات'!F14=97,"غ م",IF('ورود نمرات'!F14=98,"غ غ",'ورود نمرات'!F14))</f>
        <v>12</v>
      </c>
      <c r="G14" s="146">
        <f>'ورود نمرات'!G14</f>
        <v>7</v>
      </c>
      <c r="H14" s="147">
        <f>IF('ورود نمرات'!H14=97,"غ م",IF('ورود نمرات'!H14=98,"غ غ",'ورود نمرات'!H14))</f>
        <v>6</v>
      </c>
      <c r="I14" s="146">
        <f>'ورود نمرات'!I14</f>
        <v>11</v>
      </c>
      <c r="J14" s="147">
        <f>IF('ورود نمرات'!J14=97,"غ م",IF('ورود نمرات'!J14=98,"غ غ",'ورود نمرات'!J14))</f>
        <v>17</v>
      </c>
      <c r="K14" s="146">
        <f>'ورود نمرات'!K14</f>
        <v>8</v>
      </c>
      <c r="L14" s="147">
        <f>IF('ورود نمرات'!L14=97,"غ م",IF('ورود نمرات'!L14=98,"غ غ",'ورود نمرات'!L14))</f>
        <v>8</v>
      </c>
      <c r="M14" s="146">
        <f>'ورود نمرات'!M14</f>
        <v>14</v>
      </c>
      <c r="N14" s="147">
        <f>IF('ورود نمرات'!N14=97,"غ م",IF('ورود نمرات'!N14=98,"غ غ",'ورود نمرات'!N14))</f>
        <v>4</v>
      </c>
      <c r="O14" s="146">
        <f>'ورود نمرات'!O14</f>
        <v>7</v>
      </c>
      <c r="P14" s="147">
        <f>IF('ورود نمرات'!P14=97,"غ م",IF('ورود نمرات'!P14=98,"غ غ",'ورود نمرات'!P14))</f>
        <v>6</v>
      </c>
      <c r="Q14" s="146">
        <f>'ورود نمرات'!Q14</f>
        <v>6</v>
      </c>
      <c r="R14" s="147">
        <f>IF('ورود نمرات'!R14=97,"غ م",IF('ورود نمرات'!R14=98,"غ غ",'ورود نمرات'!R14))</f>
        <v>1</v>
      </c>
      <c r="S14" s="146">
        <f>'ورود نمرات'!S14</f>
        <v>16</v>
      </c>
      <c r="T14" s="147">
        <f>IF('ورود نمرات'!T14=97,"غ م",IF('ورود نمرات'!T14=98,"غ غ",'ورود نمرات'!T14))</f>
        <v>2</v>
      </c>
      <c r="U14" s="146">
        <f>'ورود نمرات'!U14</f>
        <v>20</v>
      </c>
      <c r="V14" s="147">
        <f>IF('ورود نمرات'!V14=97,"غ م",IF('ورود نمرات'!V14=98,"غ غ",'ورود نمرات'!V14))</f>
        <v>20</v>
      </c>
      <c r="W14" s="146">
        <f>'ورود نمرات'!W14</f>
        <v>6</v>
      </c>
      <c r="X14" s="147">
        <f>IF('ورود نمرات'!X14=97,"غ م",IF('ورود نمرات'!X14=98,"غ غ",'ورود نمرات'!X14))</f>
        <v>6</v>
      </c>
      <c r="Y14" s="146">
        <f>'ورود نمرات'!Y14</f>
        <v>15</v>
      </c>
      <c r="Z14" s="147">
        <f>IF('ورود نمرات'!Z14=97,"غ م",IF('ورود نمرات'!Z14=98,"غ غ",'ورود نمرات'!Z14))</f>
        <v>16</v>
      </c>
      <c r="AA14" s="146">
        <f>'ورود نمرات'!AA14</f>
        <v>10</v>
      </c>
      <c r="AB14" s="147" t="str">
        <f>IF('ورود نمرات'!AB14=97,"غ م",IF('ورود نمرات'!AB14=98,"غ غ",'ورود نمرات'!AB14))</f>
        <v>غ م</v>
      </c>
      <c r="AC14" s="146">
        <f>'ورود نمرات'!AC14</f>
        <v>20</v>
      </c>
      <c r="AD14" s="147">
        <f>IF('ورود نمرات'!AD14=97,"غ م",IF('ورود نمرات'!AD14=98,"غ غ",'ورود نمرات'!AD14))</f>
        <v>20</v>
      </c>
      <c r="AE14" s="146">
        <f>'ورود نمرات'!AE14</f>
        <v>20</v>
      </c>
      <c r="AF14" s="147">
        <f>IF('ورود نمرات'!AF14=97,"غ م",IF('ورود نمرات'!AF14=98,"غ غ",'ورود نمرات'!AF14))</f>
        <v>20</v>
      </c>
      <c r="AG14" s="146">
        <f>'ورود نمرات'!AG14</f>
        <v>20</v>
      </c>
      <c r="AH14" s="147">
        <f>IF('ورود نمرات'!AH14=97,"غ م",IF('ورود نمرات'!AH14=98,"غ غ",'ورود نمرات'!AH14))</f>
        <v>20</v>
      </c>
      <c r="AI14" s="146">
        <f>'ورود نمرات'!AI14</f>
        <v>20</v>
      </c>
      <c r="AJ14" s="147">
        <f>IF('ورود نمرات'!AJ14=97,"غ م",IF('ورود نمرات'!AJ14=98,"غ غ",'ورود نمرات'!AJ14))</f>
        <v>20</v>
      </c>
      <c r="AK14" s="146"/>
      <c r="AL14" s="147">
        <f>'ورود نمرات'!AL14</f>
        <v>16</v>
      </c>
      <c r="AM14" s="146"/>
      <c r="AN14" s="147">
        <f>'ورود نمرات'!AN14</f>
        <v>18</v>
      </c>
      <c r="AO14" s="148">
        <f>'4'!AO14</f>
        <v>12.484848484848486</v>
      </c>
      <c r="AP14" s="149">
        <f>'4'!AP14</f>
        <v>39</v>
      </c>
    </row>
    <row r="15" spans="1:42" ht="15.75">
      <c r="A15" s="142" t="str">
        <f>'ورود نمرات'!A15</f>
        <v xml:space="preserve">دانیال </v>
      </c>
      <c r="B15" s="143" t="str">
        <f>'ورود نمرات'!B15</f>
        <v>ربیعی مهر</v>
      </c>
      <c r="C15" s="142">
        <f>'ورود نمرات'!C15</f>
        <v>20</v>
      </c>
      <c r="D15" s="143">
        <f>IF('ورود نمرات'!D15=97,"غ م",IF('ورود نمرات'!D15=98,"غ غ",'ورود نمرات'!D15))</f>
        <v>17</v>
      </c>
      <c r="E15" s="142">
        <f>'ورود نمرات'!E15</f>
        <v>19</v>
      </c>
      <c r="F15" s="143">
        <f>IF('ورود نمرات'!F15=97,"غ م",IF('ورود نمرات'!F15=98,"غ غ",'ورود نمرات'!F15))</f>
        <v>11</v>
      </c>
      <c r="G15" s="142">
        <f>'ورود نمرات'!G15</f>
        <v>15</v>
      </c>
      <c r="H15" s="143">
        <f>IF('ورود نمرات'!H15=97,"غ م",IF('ورود نمرات'!H15=98,"غ غ",'ورود نمرات'!H15))</f>
        <v>6</v>
      </c>
      <c r="I15" s="142">
        <f>'ورود نمرات'!I15</f>
        <v>19</v>
      </c>
      <c r="J15" s="143">
        <f>IF('ورود نمرات'!J15=97,"غ م",IF('ورود نمرات'!J15=98,"غ غ",'ورود نمرات'!J15))</f>
        <v>17</v>
      </c>
      <c r="K15" s="142">
        <f>'ورود نمرات'!K15</f>
        <v>13</v>
      </c>
      <c r="L15" s="143">
        <f>IF('ورود نمرات'!L15=97,"غ م",IF('ورود نمرات'!L15=98,"غ غ",'ورود نمرات'!L15))</f>
        <v>13</v>
      </c>
      <c r="M15" s="142">
        <f>'ورود نمرات'!M15</f>
        <v>12</v>
      </c>
      <c r="N15" s="143">
        <f>IF('ورود نمرات'!N15=97,"غ م",IF('ورود نمرات'!N15=98,"غ غ",'ورود نمرات'!N15))</f>
        <v>7</v>
      </c>
      <c r="O15" s="142">
        <f>'ورود نمرات'!O15</f>
        <v>13</v>
      </c>
      <c r="P15" s="143">
        <f>IF('ورود نمرات'!P15=97,"غ م",IF('ورود نمرات'!P15=98,"غ غ",'ورود نمرات'!P15))</f>
        <v>4</v>
      </c>
      <c r="Q15" s="142">
        <f>'ورود نمرات'!Q15</f>
        <v>5</v>
      </c>
      <c r="R15" s="143">
        <f>IF('ورود نمرات'!R15=97,"غ م",IF('ورود نمرات'!R15=98,"غ غ",'ورود نمرات'!R15))</f>
        <v>2</v>
      </c>
      <c r="S15" s="142">
        <f>'ورود نمرات'!S15</f>
        <v>17</v>
      </c>
      <c r="T15" s="143">
        <f>IF('ورود نمرات'!T15=97,"غ م",IF('ورود نمرات'!T15=98,"غ غ",'ورود نمرات'!T15))</f>
        <v>5</v>
      </c>
      <c r="U15" s="142">
        <f>'ورود نمرات'!U15</f>
        <v>20</v>
      </c>
      <c r="V15" s="143">
        <f>IF('ورود نمرات'!V15=97,"غ م",IF('ورود نمرات'!V15=98,"غ غ",'ورود نمرات'!V15))</f>
        <v>20</v>
      </c>
      <c r="W15" s="142">
        <f>'ورود نمرات'!W15</f>
        <v>6</v>
      </c>
      <c r="X15" s="143">
        <f>IF('ورود نمرات'!X15=97,"غ م",IF('ورود نمرات'!X15=98,"غ غ",'ورود نمرات'!X15))</f>
        <v>6</v>
      </c>
      <c r="Y15" s="142">
        <f>'ورود نمرات'!Y15</f>
        <v>20</v>
      </c>
      <c r="Z15" s="143">
        <f>IF('ورود نمرات'!Z15=97,"غ م",IF('ورود نمرات'!Z15=98,"غ غ",'ورود نمرات'!Z15))</f>
        <v>18</v>
      </c>
      <c r="AA15" s="142">
        <f>'ورود نمرات'!AA15</f>
        <v>10</v>
      </c>
      <c r="AB15" s="143">
        <f>IF('ورود نمرات'!AB15=97,"غ م",IF('ورود نمرات'!AB15=98,"غ غ",'ورود نمرات'!AB15))</f>
        <v>10</v>
      </c>
      <c r="AC15" s="142">
        <f>'ورود نمرات'!AC15</f>
        <v>20</v>
      </c>
      <c r="AD15" s="143">
        <f>IF('ورود نمرات'!AD15=97,"غ م",IF('ورود نمرات'!AD15=98,"غ غ",'ورود نمرات'!AD15))</f>
        <v>20</v>
      </c>
      <c r="AE15" s="142">
        <f>'ورود نمرات'!AE15</f>
        <v>20</v>
      </c>
      <c r="AF15" s="143">
        <f>IF('ورود نمرات'!AF15=97,"غ م",IF('ورود نمرات'!AF15=98,"غ غ",'ورود نمرات'!AF15))</f>
        <v>18</v>
      </c>
      <c r="AG15" s="142">
        <f>'ورود نمرات'!AG15</f>
        <v>20</v>
      </c>
      <c r="AH15" s="143">
        <f>IF('ورود نمرات'!AH15=97,"غ م",IF('ورود نمرات'!AH15=98,"غ غ",'ورود نمرات'!AH15))</f>
        <v>20</v>
      </c>
      <c r="AI15" s="142">
        <f>'ورود نمرات'!AI15</f>
        <v>20</v>
      </c>
      <c r="AJ15" s="143">
        <f>IF('ورود نمرات'!AJ15=97,"غ م",IF('ورود نمرات'!AJ15=98,"غ غ",'ورود نمرات'!AJ15))</f>
        <v>20</v>
      </c>
      <c r="AK15" s="142"/>
      <c r="AL15" s="143">
        <f>'ورود نمرات'!AL15</f>
        <v>20</v>
      </c>
      <c r="AM15" s="142"/>
      <c r="AN15" s="143">
        <f>'ورود نمرات'!AN15</f>
        <v>16</v>
      </c>
      <c r="AO15" s="144">
        <f>'4'!AO15</f>
        <v>13.931818181818182</v>
      </c>
      <c r="AP15" s="145">
        <f>'4'!AP15</f>
        <v>31</v>
      </c>
    </row>
    <row r="16" spans="1:42" ht="15.75">
      <c r="A16" s="146" t="str">
        <f>'ورود نمرات'!A16</f>
        <v xml:space="preserve">محمدنیما </v>
      </c>
      <c r="B16" s="147" t="str">
        <f>'ورود نمرات'!B16</f>
        <v>رحیمی فراهانی</v>
      </c>
      <c r="C16" s="146">
        <f>'ورود نمرات'!C16</f>
        <v>20</v>
      </c>
      <c r="D16" s="147">
        <f>IF('ورود نمرات'!D16=97,"غ م",IF('ورود نمرات'!D16=98,"غ غ",'ورود نمرات'!D16))</f>
        <v>20</v>
      </c>
      <c r="E16" s="146">
        <f>'ورود نمرات'!E16</f>
        <v>20</v>
      </c>
      <c r="F16" s="147">
        <f>IF('ورود نمرات'!F16=97,"غ م",IF('ورود نمرات'!F16=98,"غ غ",'ورود نمرات'!F16))</f>
        <v>19.5</v>
      </c>
      <c r="G16" s="146">
        <f>'ورود نمرات'!G16</f>
        <v>20</v>
      </c>
      <c r="H16" s="147">
        <f>IF('ورود نمرات'!H16=97,"غ م",IF('ورود نمرات'!H16=98,"غ غ",'ورود نمرات'!H16))</f>
        <v>20</v>
      </c>
      <c r="I16" s="146">
        <f>'ورود نمرات'!I16</f>
        <v>20</v>
      </c>
      <c r="J16" s="147">
        <f>IF('ورود نمرات'!J16=97,"غ م",IF('ورود نمرات'!J16=98,"غ غ",'ورود نمرات'!J16))</f>
        <v>20</v>
      </c>
      <c r="K16" s="146">
        <f>'ورود نمرات'!K16</f>
        <v>20</v>
      </c>
      <c r="L16" s="147">
        <f>IF('ورود نمرات'!L16=97,"غ م",IF('ورود نمرات'!L16=98,"غ غ",'ورود نمرات'!L16))</f>
        <v>20</v>
      </c>
      <c r="M16" s="146">
        <f>'ورود نمرات'!M16</f>
        <v>20</v>
      </c>
      <c r="N16" s="147">
        <f>IF('ورود نمرات'!N16=97,"غ م",IF('ورود نمرات'!N16=98,"غ غ",'ورود نمرات'!N16))</f>
        <v>20</v>
      </c>
      <c r="O16" s="146">
        <f>'ورود نمرات'!O16</f>
        <v>20</v>
      </c>
      <c r="P16" s="147">
        <f>IF('ورود نمرات'!P16=97,"غ م",IF('ورود نمرات'!P16=98,"غ غ",'ورود نمرات'!P16))</f>
        <v>20</v>
      </c>
      <c r="Q16" s="146">
        <f>'ورود نمرات'!Q16</f>
        <v>18</v>
      </c>
      <c r="R16" s="147">
        <f>IF('ورود نمرات'!R16=97,"غ م",IF('ورود نمرات'!R16=98,"غ غ",'ورود نمرات'!R16))</f>
        <v>16</v>
      </c>
      <c r="S16" s="146">
        <f>'ورود نمرات'!S16</f>
        <v>12</v>
      </c>
      <c r="T16" s="147">
        <f>IF('ورود نمرات'!T16=97,"غ م",IF('ورود نمرات'!T16=98,"غ غ",'ورود نمرات'!T16))</f>
        <v>12</v>
      </c>
      <c r="U16" s="146">
        <f>'ورود نمرات'!U16</f>
        <v>20</v>
      </c>
      <c r="V16" s="147">
        <f>IF('ورود نمرات'!V16=97,"غ م",IF('ورود نمرات'!V16=98,"غ غ",'ورود نمرات'!V16))</f>
        <v>20</v>
      </c>
      <c r="W16" s="146">
        <f>'ورود نمرات'!W16</f>
        <v>18</v>
      </c>
      <c r="X16" s="147">
        <f>IF('ورود نمرات'!X16=97,"غ م",IF('ورود نمرات'!X16=98,"غ غ",'ورود نمرات'!X16))</f>
        <v>14</v>
      </c>
      <c r="Y16" s="146">
        <f>'ورود نمرات'!Y16</f>
        <v>20</v>
      </c>
      <c r="Z16" s="147">
        <f>IF('ورود نمرات'!Z16=97,"غ م",IF('ورود نمرات'!Z16=98,"غ غ",'ورود نمرات'!Z16))</f>
        <v>20</v>
      </c>
      <c r="AA16" s="146">
        <f>'ورود نمرات'!AA16</f>
        <v>20</v>
      </c>
      <c r="AB16" s="147">
        <f>IF('ورود نمرات'!AB16=97,"غ م",IF('ورود نمرات'!AB16=98,"غ غ",'ورود نمرات'!AB16))</f>
        <v>20</v>
      </c>
      <c r="AC16" s="146">
        <f>'ورود نمرات'!AC16</f>
        <v>20</v>
      </c>
      <c r="AD16" s="147">
        <f>IF('ورود نمرات'!AD16=97,"غ م",IF('ورود نمرات'!AD16=98,"غ غ",'ورود نمرات'!AD16))</f>
        <v>20</v>
      </c>
      <c r="AE16" s="146">
        <f>'ورود نمرات'!AE16</f>
        <v>15</v>
      </c>
      <c r="AF16" s="147">
        <f>IF('ورود نمرات'!AF16=97,"غ م",IF('ورود نمرات'!AF16=98,"غ غ",'ورود نمرات'!AF16))</f>
        <v>16</v>
      </c>
      <c r="AG16" s="146">
        <f>'ورود نمرات'!AG16</f>
        <v>10</v>
      </c>
      <c r="AH16" s="147">
        <f>IF('ورود نمرات'!AH16=97,"غ م",IF('ورود نمرات'!AH16=98,"غ غ",'ورود نمرات'!AH16))</f>
        <v>10</v>
      </c>
      <c r="AI16" s="146">
        <f>'ورود نمرات'!AI16</f>
        <v>20</v>
      </c>
      <c r="AJ16" s="147">
        <f>IF('ورود نمرات'!AJ16=97,"غ م",IF('ورود نمرات'!AJ16=98,"غ غ",'ورود نمرات'!AJ16))</f>
        <v>20</v>
      </c>
      <c r="AK16" s="146"/>
      <c r="AL16" s="147">
        <f>'ورود نمرات'!AL16</f>
        <v>16</v>
      </c>
      <c r="AM16" s="146"/>
      <c r="AN16" s="147">
        <f>'ورود نمرات'!AN16</f>
        <v>20</v>
      </c>
      <c r="AO16" s="148">
        <f>'4'!AO16</f>
        <v>17.984848484848484</v>
      </c>
      <c r="AP16" s="149">
        <f>'4'!AP16</f>
        <v>7</v>
      </c>
    </row>
    <row r="17" spans="1:42" ht="15.75">
      <c r="A17" s="142" t="str">
        <f>'ورود نمرات'!A17</f>
        <v xml:space="preserve">دانیال </v>
      </c>
      <c r="B17" s="143" t="str">
        <f>'ورود نمرات'!B17</f>
        <v>رسولی پرتو</v>
      </c>
      <c r="C17" s="142">
        <f>'ورود نمرات'!C17</f>
        <v>15</v>
      </c>
      <c r="D17" s="143">
        <f>IF('ورود نمرات'!D17=97,"غ م",IF('ورود نمرات'!D17=98,"غ غ",'ورود نمرات'!D17))</f>
        <v>10</v>
      </c>
      <c r="E17" s="142">
        <f>'ورود نمرات'!E17</f>
        <v>14</v>
      </c>
      <c r="F17" s="143" t="str">
        <f>IF('ورود نمرات'!F17=97,"غ م",IF('ورود نمرات'!F17=98,"غ غ",'ورود نمرات'!F17))</f>
        <v>غ م</v>
      </c>
      <c r="G17" s="142">
        <f>'ورود نمرات'!G17</f>
        <v>15</v>
      </c>
      <c r="H17" s="143" t="str">
        <f>IF('ورود نمرات'!H17=97,"غ م",IF('ورود نمرات'!H17=98,"غ غ",'ورود نمرات'!H17))</f>
        <v>غ غ</v>
      </c>
      <c r="I17" s="142">
        <f>'ورود نمرات'!I17</f>
        <v>10</v>
      </c>
      <c r="J17" s="143" t="str">
        <f>IF('ورود نمرات'!J17=97,"غ م",IF('ورود نمرات'!J17=98,"غ غ",'ورود نمرات'!J17))</f>
        <v>غ م</v>
      </c>
      <c r="K17" s="142">
        <f>'ورود نمرات'!K17</f>
        <v>12</v>
      </c>
      <c r="L17" s="143" t="str">
        <f>IF('ورود نمرات'!L17=97,"غ م",IF('ورود نمرات'!L17=98,"غ غ",'ورود نمرات'!L17))</f>
        <v>غ غ</v>
      </c>
      <c r="M17" s="142">
        <f>'ورود نمرات'!M17</f>
        <v>10</v>
      </c>
      <c r="N17" s="143">
        <f>IF('ورود نمرات'!N17=97,"غ م",IF('ورود نمرات'!N17=98,"غ غ",'ورود نمرات'!N17))</f>
        <v>2</v>
      </c>
      <c r="O17" s="142">
        <f>'ورود نمرات'!O17</f>
        <v>8</v>
      </c>
      <c r="P17" s="143" t="str">
        <f>IF('ورود نمرات'!P17=97,"غ م",IF('ورود نمرات'!P17=98,"غ غ",'ورود نمرات'!P17))</f>
        <v>غ م</v>
      </c>
      <c r="Q17" s="142">
        <f>'ورود نمرات'!Q17</f>
        <v>3</v>
      </c>
      <c r="R17" s="143" t="str">
        <f>IF('ورود نمرات'!R17=97,"غ م",IF('ورود نمرات'!R17=98,"غ غ",'ورود نمرات'!R17))</f>
        <v>غ غ</v>
      </c>
      <c r="S17" s="142">
        <f>'ورود نمرات'!S17</f>
        <v>15</v>
      </c>
      <c r="T17" s="143">
        <f>IF('ورود نمرات'!T17=97,"غ م",IF('ورود نمرات'!T17=98,"غ غ",'ورود نمرات'!T17))</f>
        <v>10</v>
      </c>
      <c r="U17" s="142">
        <f>'ورود نمرات'!U17</f>
        <v>20</v>
      </c>
      <c r="V17" s="143">
        <f>IF('ورود نمرات'!V17=97,"غ م",IF('ورود نمرات'!V17=98,"غ غ",'ورود نمرات'!V17))</f>
        <v>20</v>
      </c>
      <c r="W17" s="142">
        <f>'ورود نمرات'!W17</f>
        <v>16</v>
      </c>
      <c r="X17" s="143" t="str">
        <f>IF('ورود نمرات'!X17=97,"غ م",IF('ورود نمرات'!X17=98,"غ غ",'ورود نمرات'!X17))</f>
        <v>غ م</v>
      </c>
      <c r="Y17" s="142">
        <f>'ورود نمرات'!Y17</f>
        <v>15</v>
      </c>
      <c r="Z17" s="143" t="str">
        <f>IF('ورود نمرات'!Z17=97,"غ م",IF('ورود نمرات'!Z17=98,"غ غ",'ورود نمرات'!Z17))</f>
        <v>غ غ</v>
      </c>
      <c r="AA17" s="142">
        <f>'ورود نمرات'!AA17</f>
        <v>13</v>
      </c>
      <c r="AB17" s="143">
        <f>IF('ورود نمرات'!AB17=97,"غ م",IF('ورود نمرات'!AB17=98,"غ غ",'ورود نمرات'!AB17))</f>
        <v>12</v>
      </c>
      <c r="AC17" s="142">
        <f>'ورود نمرات'!AC17</f>
        <v>20</v>
      </c>
      <c r="AD17" s="143">
        <f>IF('ورود نمرات'!AD17=97,"غ م",IF('ورود نمرات'!AD17=98,"غ غ",'ورود نمرات'!AD17))</f>
        <v>20</v>
      </c>
      <c r="AE17" s="142">
        <f>'ورود نمرات'!AE17</f>
        <v>20</v>
      </c>
      <c r="AF17" s="143">
        <f>IF('ورود نمرات'!AF17=97,"غ م",IF('ورود نمرات'!AF17=98,"غ غ",'ورود نمرات'!AF17))</f>
        <v>20</v>
      </c>
      <c r="AG17" s="142">
        <f>'ورود نمرات'!AG17</f>
        <v>20</v>
      </c>
      <c r="AH17" s="143">
        <f>IF('ورود نمرات'!AH17=97,"غ م",IF('ورود نمرات'!AH17=98,"غ غ",'ورود نمرات'!AH17))</f>
        <v>20</v>
      </c>
      <c r="AI17" s="142">
        <f>'ورود نمرات'!AI17</f>
        <v>20</v>
      </c>
      <c r="AJ17" s="143">
        <f>IF('ورود نمرات'!AJ17=97,"غ م",IF('ورود نمرات'!AJ17=98,"غ غ",'ورود نمرات'!AJ17))</f>
        <v>20</v>
      </c>
      <c r="AK17" s="142"/>
      <c r="AL17" s="143">
        <f>'ورود نمرات'!AL17</f>
        <v>18</v>
      </c>
      <c r="AM17" s="142"/>
      <c r="AN17" s="143">
        <f>'ورود نمرات'!AN17</f>
        <v>20</v>
      </c>
      <c r="AO17" s="144">
        <f>'4'!AO17</f>
        <v>12.128787878787877</v>
      </c>
      <c r="AP17" s="145">
        <f>'4'!AP17</f>
        <v>40</v>
      </c>
    </row>
    <row r="18" spans="1:42" ht="15.75">
      <c r="A18" s="146" t="str">
        <f>'ورود نمرات'!A18</f>
        <v xml:space="preserve">محمدمهدی  </v>
      </c>
      <c r="B18" s="147" t="str">
        <f>'ورود نمرات'!B18</f>
        <v>رضائی</v>
      </c>
      <c r="C18" s="146">
        <f>'ورود نمرات'!C18</f>
        <v>19</v>
      </c>
      <c r="D18" s="147">
        <f>IF('ورود نمرات'!D18=97,"غ م",IF('ورود نمرات'!D18=98,"غ غ",'ورود نمرات'!D18))</f>
        <v>17</v>
      </c>
      <c r="E18" s="146">
        <f>'ورود نمرات'!E18</f>
        <v>17</v>
      </c>
      <c r="F18" s="147">
        <f>IF('ورود نمرات'!F18=97,"غ م",IF('ورود نمرات'!F18=98,"غ غ",'ورود نمرات'!F18))</f>
        <v>8</v>
      </c>
      <c r="G18" s="146">
        <f>'ورود نمرات'!G18</f>
        <v>16</v>
      </c>
      <c r="H18" s="147">
        <f>IF('ورود نمرات'!H18=97,"غ م",IF('ورود نمرات'!H18=98,"غ غ",'ورود نمرات'!H18))</f>
        <v>14</v>
      </c>
      <c r="I18" s="146">
        <f>'ورود نمرات'!I18</f>
        <v>18</v>
      </c>
      <c r="J18" s="147">
        <f>IF('ورود نمرات'!J18=97,"غ م",IF('ورود نمرات'!J18=98,"غ غ",'ورود نمرات'!J18))</f>
        <v>16</v>
      </c>
      <c r="K18" s="146">
        <f>'ورود نمرات'!K18</f>
        <v>15</v>
      </c>
      <c r="L18" s="147">
        <f>IF('ورود نمرات'!L18=97,"غ م",IF('ورود نمرات'!L18=98,"غ غ",'ورود نمرات'!L18))</f>
        <v>15</v>
      </c>
      <c r="M18" s="146">
        <f>'ورود نمرات'!M18</f>
        <v>14</v>
      </c>
      <c r="N18" s="147">
        <f>IF('ورود نمرات'!N18=97,"غ م",IF('ورود نمرات'!N18=98,"غ غ",'ورود نمرات'!N18))</f>
        <v>5</v>
      </c>
      <c r="O18" s="146">
        <f>'ورود نمرات'!O18</f>
        <v>11</v>
      </c>
      <c r="P18" s="147">
        <f>IF('ورود نمرات'!P18=97,"غ م",IF('ورود نمرات'!P18=98,"غ غ",'ورود نمرات'!P18))</f>
        <v>3</v>
      </c>
      <c r="Q18" s="146">
        <f>'ورود نمرات'!Q18</f>
        <v>6</v>
      </c>
      <c r="R18" s="147">
        <f>IF('ورود نمرات'!R18=97,"غ م",IF('ورود نمرات'!R18=98,"غ غ",'ورود نمرات'!R18))</f>
        <v>2</v>
      </c>
      <c r="S18" s="146">
        <f>'ورود نمرات'!S18</f>
        <v>17</v>
      </c>
      <c r="T18" s="147">
        <f>IF('ورود نمرات'!T18=97,"غ م",IF('ورود نمرات'!T18=98,"غ غ",'ورود نمرات'!T18))</f>
        <v>2.5</v>
      </c>
      <c r="U18" s="146">
        <f>'ورود نمرات'!U18</f>
        <v>20</v>
      </c>
      <c r="V18" s="147">
        <f>IF('ورود نمرات'!V18=97,"غ م",IF('ورود نمرات'!V18=98,"غ غ",'ورود نمرات'!V18))</f>
        <v>20</v>
      </c>
      <c r="W18" s="146">
        <f>'ورود نمرات'!W18</f>
        <v>6</v>
      </c>
      <c r="X18" s="147">
        <f>IF('ورود نمرات'!X18=97,"غ م",IF('ورود نمرات'!X18=98,"غ غ",'ورود نمرات'!X18))</f>
        <v>6</v>
      </c>
      <c r="Y18" s="146">
        <f>'ورود نمرات'!Y18</f>
        <v>18</v>
      </c>
      <c r="Z18" s="147">
        <f>IF('ورود نمرات'!Z18=97,"غ م",IF('ورود نمرات'!Z18=98,"غ غ",'ورود نمرات'!Z18))</f>
        <v>17</v>
      </c>
      <c r="AA18" s="146">
        <f>'ورود نمرات'!AA18</f>
        <v>20</v>
      </c>
      <c r="AB18" s="147">
        <f>IF('ورود نمرات'!AB18=97,"غ م",IF('ورود نمرات'!AB18=98,"غ غ",'ورود نمرات'!AB18))</f>
        <v>20</v>
      </c>
      <c r="AC18" s="146">
        <f>'ورود نمرات'!AC18</f>
        <v>20</v>
      </c>
      <c r="AD18" s="147">
        <f>IF('ورود نمرات'!AD18=97,"غ م",IF('ورود نمرات'!AD18=98,"غ غ",'ورود نمرات'!AD18))</f>
        <v>20</v>
      </c>
      <c r="AE18" s="146">
        <f>'ورود نمرات'!AE18</f>
        <v>20</v>
      </c>
      <c r="AF18" s="147">
        <f>IF('ورود نمرات'!AF18=97,"غ م",IF('ورود نمرات'!AF18=98,"غ غ",'ورود نمرات'!AF18))</f>
        <v>20</v>
      </c>
      <c r="AG18" s="146">
        <f>'ورود نمرات'!AG18</f>
        <v>10</v>
      </c>
      <c r="AH18" s="147">
        <f>IF('ورود نمرات'!AH18=97,"غ م",IF('ورود نمرات'!AH18=98,"غ غ",'ورود نمرات'!AH18))</f>
        <v>10</v>
      </c>
      <c r="AI18" s="146">
        <f>'ورود نمرات'!AI18</f>
        <v>20</v>
      </c>
      <c r="AJ18" s="147">
        <f>IF('ورود نمرات'!AJ18=97,"غ م",IF('ورود نمرات'!AJ18=98,"غ غ",'ورود نمرات'!AJ18))</f>
        <v>20</v>
      </c>
      <c r="AK18" s="146"/>
      <c r="AL18" s="147">
        <f>'ورود نمرات'!AL18</f>
        <v>20</v>
      </c>
      <c r="AM18" s="146"/>
      <c r="AN18" s="147">
        <f>'ورود نمرات'!AN18</f>
        <v>20</v>
      </c>
      <c r="AO18" s="148">
        <f>'4'!AO18</f>
        <v>14.15151515151515</v>
      </c>
      <c r="AP18" s="149">
        <f>'4'!AP18</f>
        <v>28</v>
      </c>
    </row>
    <row r="19" spans="1:42" ht="15.75">
      <c r="A19" s="142" t="str">
        <f>'ورود نمرات'!A19</f>
        <v xml:space="preserve">امیرحسین </v>
      </c>
      <c r="B19" s="143" t="str">
        <f>'ورود نمرات'!B19</f>
        <v>شمعی</v>
      </c>
      <c r="C19" s="142">
        <f>'ورود نمرات'!C19</f>
        <v>20</v>
      </c>
      <c r="D19" s="143">
        <f>IF('ورود نمرات'!D19=97,"غ م",IF('ورود نمرات'!D19=98,"غ غ",'ورود نمرات'!D19))</f>
        <v>19</v>
      </c>
      <c r="E19" s="142">
        <f>'ورود نمرات'!E19</f>
        <v>16</v>
      </c>
      <c r="F19" s="143">
        <f>IF('ورود نمرات'!F19=97,"غ م",IF('ورود نمرات'!F19=98,"غ غ",'ورود نمرات'!F19))</f>
        <v>17</v>
      </c>
      <c r="G19" s="142">
        <f>'ورود نمرات'!G19</f>
        <v>18</v>
      </c>
      <c r="H19" s="143">
        <f>IF('ورود نمرات'!H19=97,"غ م",IF('ورود نمرات'!H19=98,"غ غ",'ورود نمرات'!H19))</f>
        <v>16</v>
      </c>
      <c r="I19" s="142">
        <f>'ورود نمرات'!I19</f>
        <v>20</v>
      </c>
      <c r="J19" s="143">
        <f>IF('ورود نمرات'!J19=97,"غ م",IF('ورود نمرات'!J19=98,"غ غ",'ورود نمرات'!J19))</f>
        <v>19</v>
      </c>
      <c r="K19" s="142">
        <f>'ورود نمرات'!K19</f>
        <v>19</v>
      </c>
      <c r="L19" s="143">
        <f>IF('ورود نمرات'!L19=97,"غ م",IF('ورود نمرات'!L19=98,"غ غ",'ورود نمرات'!L19))</f>
        <v>19</v>
      </c>
      <c r="M19" s="142">
        <f>'ورود نمرات'!M19</f>
        <v>20</v>
      </c>
      <c r="N19" s="143">
        <f>IF('ورود نمرات'!N19=97,"غ م",IF('ورود نمرات'!N19=98,"غ غ",'ورود نمرات'!N19))</f>
        <v>19</v>
      </c>
      <c r="O19" s="142">
        <f>'ورود نمرات'!O19</f>
        <v>12</v>
      </c>
      <c r="P19" s="143">
        <f>IF('ورود نمرات'!P19=97,"غ م",IF('ورود نمرات'!P19=98,"غ غ",'ورود نمرات'!P19))</f>
        <v>13</v>
      </c>
      <c r="Q19" s="142">
        <f>'ورود نمرات'!Q19</f>
        <v>14</v>
      </c>
      <c r="R19" s="143">
        <f>IF('ورود نمرات'!R19=97,"غ م",IF('ورود نمرات'!R19=98,"غ غ",'ورود نمرات'!R19))</f>
        <v>12</v>
      </c>
      <c r="S19" s="142">
        <f>'ورود نمرات'!S19</f>
        <v>19</v>
      </c>
      <c r="T19" s="143">
        <f>IF('ورود نمرات'!T19=97,"غ م",IF('ورود نمرات'!T19=98,"غ غ",'ورود نمرات'!T19))</f>
        <v>7.5</v>
      </c>
      <c r="U19" s="142">
        <f>'ورود نمرات'!U19</f>
        <v>20</v>
      </c>
      <c r="V19" s="143">
        <f>IF('ورود نمرات'!V19=97,"غ م",IF('ورود نمرات'!V19=98,"غ غ",'ورود نمرات'!V19))</f>
        <v>20</v>
      </c>
      <c r="W19" s="142">
        <f>'ورود نمرات'!W19</f>
        <v>12</v>
      </c>
      <c r="X19" s="143">
        <f>IF('ورود نمرات'!X19=97,"غ م",IF('ورود نمرات'!X19=98,"غ غ",'ورود نمرات'!X19))</f>
        <v>12</v>
      </c>
      <c r="Y19" s="142">
        <f>'ورود نمرات'!Y19</f>
        <v>20</v>
      </c>
      <c r="Z19" s="143">
        <f>IF('ورود نمرات'!Z19=97,"غ م",IF('ورود نمرات'!Z19=98,"غ غ",'ورود نمرات'!Z19))</f>
        <v>20</v>
      </c>
      <c r="AA19" s="142">
        <f>'ورود نمرات'!AA19</f>
        <v>18</v>
      </c>
      <c r="AB19" s="143">
        <f>IF('ورود نمرات'!AB19=97,"غ م",IF('ورود نمرات'!AB19=98,"غ غ",'ورود نمرات'!AB19))</f>
        <v>18</v>
      </c>
      <c r="AC19" s="142">
        <f>'ورود نمرات'!AC19</f>
        <v>20</v>
      </c>
      <c r="AD19" s="143">
        <f>IF('ورود نمرات'!AD19=97,"غ م",IF('ورود نمرات'!AD19=98,"غ غ",'ورود نمرات'!AD19))</f>
        <v>20</v>
      </c>
      <c r="AE19" s="142">
        <f>'ورود نمرات'!AE19</f>
        <v>20</v>
      </c>
      <c r="AF19" s="143">
        <f>IF('ورود نمرات'!AF19=97,"غ م",IF('ورود نمرات'!AF19=98,"غ غ",'ورود نمرات'!AF19))</f>
        <v>20</v>
      </c>
      <c r="AG19" s="142">
        <f>'ورود نمرات'!AG19</f>
        <v>20</v>
      </c>
      <c r="AH19" s="143">
        <f>IF('ورود نمرات'!AH19=97,"غ م",IF('ورود نمرات'!AH19=98,"غ غ",'ورود نمرات'!AH19))</f>
        <v>20</v>
      </c>
      <c r="AI19" s="142">
        <f>'ورود نمرات'!AI19</f>
        <v>20</v>
      </c>
      <c r="AJ19" s="143">
        <f>IF('ورود نمرات'!AJ19=97,"غ م",IF('ورود نمرات'!AJ19=98,"غ غ",'ورود نمرات'!AJ19))</f>
        <v>18</v>
      </c>
      <c r="AK19" s="142"/>
      <c r="AL19" s="143">
        <f>'ورود نمرات'!AL19</f>
        <v>20</v>
      </c>
      <c r="AM19" s="142"/>
      <c r="AN19" s="143">
        <f>'ورود نمرات'!AN19</f>
        <v>20</v>
      </c>
      <c r="AO19" s="144">
        <f>'4'!AO19</f>
        <v>17.719696969696972</v>
      </c>
      <c r="AP19" s="145">
        <f>'4'!AP19</f>
        <v>8</v>
      </c>
    </row>
    <row r="20" spans="1:42" ht="15.75">
      <c r="A20" s="146" t="str">
        <f>'ورود نمرات'!A20</f>
        <v xml:space="preserve">علیرضا </v>
      </c>
      <c r="B20" s="147" t="str">
        <f>'ورود نمرات'!B20</f>
        <v>صالحی</v>
      </c>
      <c r="C20" s="146">
        <f>'ورود نمرات'!C20</f>
        <v>12</v>
      </c>
      <c r="D20" s="147">
        <f>IF('ورود نمرات'!D20=97,"غ م",IF('ورود نمرات'!D20=98,"غ غ",'ورود نمرات'!D20))</f>
        <v>12</v>
      </c>
      <c r="E20" s="146">
        <f>'ورود نمرات'!E20</f>
        <v>15</v>
      </c>
      <c r="F20" s="147">
        <f>IF('ورود نمرات'!F20=97,"غ م",IF('ورود نمرات'!F20=98,"غ غ",'ورود نمرات'!F20))</f>
        <v>8</v>
      </c>
      <c r="G20" s="146">
        <f>'ورود نمرات'!G20</f>
        <v>14</v>
      </c>
      <c r="H20" s="147">
        <f>IF('ورود نمرات'!H20=97,"غ م",IF('ورود نمرات'!H20=98,"غ غ",'ورود نمرات'!H20))</f>
        <v>8</v>
      </c>
      <c r="I20" s="146">
        <f>'ورود نمرات'!I20</f>
        <v>10</v>
      </c>
      <c r="J20" s="147">
        <f>IF('ورود نمرات'!J20=97,"غ م",IF('ورود نمرات'!J20=98,"غ غ",'ورود نمرات'!J20))</f>
        <v>13</v>
      </c>
      <c r="K20" s="146">
        <f>'ورود نمرات'!K20</f>
        <v>11</v>
      </c>
      <c r="L20" s="147">
        <f>IF('ورود نمرات'!L20=97,"غ م",IF('ورود نمرات'!L20=98,"غ غ",'ورود نمرات'!L20))</f>
        <v>11</v>
      </c>
      <c r="M20" s="146">
        <f>'ورود نمرات'!M20</f>
        <v>14</v>
      </c>
      <c r="N20" s="147">
        <f>IF('ورود نمرات'!N20=97,"غ م",IF('ورود نمرات'!N20=98,"غ غ",'ورود نمرات'!N20))</f>
        <v>5</v>
      </c>
      <c r="O20" s="146">
        <f>'ورود نمرات'!O20</f>
        <v>7</v>
      </c>
      <c r="P20" s="147">
        <f>IF('ورود نمرات'!P20=97,"غ م",IF('ورود نمرات'!P20=98,"غ غ",'ورود نمرات'!P20))</f>
        <v>6</v>
      </c>
      <c r="Q20" s="146">
        <f>'ورود نمرات'!Q20</f>
        <v>7</v>
      </c>
      <c r="R20" s="147">
        <f>IF('ورود نمرات'!R20=97,"غ م",IF('ورود نمرات'!R20=98,"غ غ",'ورود نمرات'!R20))</f>
        <v>2</v>
      </c>
      <c r="S20" s="146">
        <f>'ورود نمرات'!S20</f>
        <v>16</v>
      </c>
      <c r="T20" s="147">
        <f>IF('ورود نمرات'!T20=97,"غ م",IF('ورود نمرات'!T20=98,"غ غ",'ورود نمرات'!T20))</f>
        <v>2</v>
      </c>
      <c r="U20" s="146">
        <f>'ورود نمرات'!U20</f>
        <v>20</v>
      </c>
      <c r="V20" s="147">
        <f>IF('ورود نمرات'!V20=97,"غ م",IF('ورود نمرات'!V20=98,"غ غ",'ورود نمرات'!V20))</f>
        <v>20</v>
      </c>
      <c r="W20" s="146">
        <f>'ورود نمرات'!W20</f>
        <v>16</v>
      </c>
      <c r="X20" s="147">
        <f>IF('ورود نمرات'!X20=97,"غ م",IF('ورود نمرات'!X20=98,"غ غ",'ورود نمرات'!X20))</f>
        <v>4</v>
      </c>
      <c r="Y20" s="146">
        <f>'ورود نمرات'!Y20</f>
        <v>18</v>
      </c>
      <c r="Z20" s="147">
        <f>IF('ورود نمرات'!Z20=97,"غ م",IF('ورود نمرات'!Z20=98,"غ غ",'ورود نمرات'!Z20))</f>
        <v>12</v>
      </c>
      <c r="AA20" s="146">
        <f>'ورود نمرات'!AA20</f>
        <v>10</v>
      </c>
      <c r="AB20" s="147">
        <f>IF('ورود نمرات'!AB20=97,"غ م",IF('ورود نمرات'!AB20=98,"غ غ",'ورود نمرات'!AB20))</f>
        <v>10</v>
      </c>
      <c r="AC20" s="146">
        <f>'ورود نمرات'!AC20</f>
        <v>20</v>
      </c>
      <c r="AD20" s="147">
        <f>IF('ورود نمرات'!AD20=97,"غ م",IF('ورود نمرات'!AD20=98,"غ غ",'ورود نمرات'!AD20))</f>
        <v>20</v>
      </c>
      <c r="AE20" s="146">
        <f>'ورود نمرات'!AE20</f>
        <v>20</v>
      </c>
      <c r="AF20" s="147">
        <f>IF('ورود نمرات'!AF20=97,"غ م",IF('ورود نمرات'!AF20=98,"غ غ",'ورود نمرات'!AF20))</f>
        <v>20</v>
      </c>
      <c r="AG20" s="146">
        <f>'ورود نمرات'!AG20</f>
        <v>20</v>
      </c>
      <c r="AH20" s="147">
        <f>IF('ورود نمرات'!AH20=97,"غ م",IF('ورود نمرات'!AH20=98,"غ غ",'ورود نمرات'!AH20))</f>
        <v>20</v>
      </c>
      <c r="AI20" s="146">
        <f>'ورود نمرات'!AI20</f>
        <v>15</v>
      </c>
      <c r="AJ20" s="147">
        <f>IF('ورود نمرات'!AJ20=97,"غ م",IF('ورود نمرات'!AJ20=98,"غ غ",'ورود نمرات'!AJ20))</f>
        <v>16</v>
      </c>
      <c r="AK20" s="146"/>
      <c r="AL20" s="147">
        <f>'ورود نمرات'!AL20</f>
        <v>13</v>
      </c>
      <c r="AM20" s="146"/>
      <c r="AN20" s="147">
        <f>'ورود نمرات'!AN20</f>
        <v>18</v>
      </c>
      <c r="AO20" s="148">
        <f>'4'!AO20</f>
        <v>12.545454545454545</v>
      </c>
      <c r="AP20" s="149">
        <f>'4'!AP20</f>
        <v>38</v>
      </c>
    </row>
    <row r="21" spans="1:42" ht="15.75">
      <c r="A21" s="142" t="str">
        <f>'ورود نمرات'!A21</f>
        <v xml:space="preserve">نیما </v>
      </c>
      <c r="B21" s="143" t="str">
        <f>'ورود نمرات'!B21</f>
        <v>صبورا</v>
      </c>
      <c r="C21" s="142">
        <f>'ورود نمرات'!C21</f>
        <v>20</v>
      </c>
      <c r="D21" s="143">
        <f>IF('ورود نمرات'!D21=97,"غ م",IF('ورود نمرات'!D21=98,"غ غ",'ورود نمرات'!D21))</f>
        <v>17</v>
      </c>
      <c r="E21" s="142">
        <f>'ورود نمرات'!E21</f>
        <v>17</v>
      </c>
      <c r="F21" s="143">
        <f>IF('ورود نمرات'!F21=97,"غ م",IF('ورود نمرات'!F21=98,"غ غ",'ورود نمرات'!F21))</f>
        <v>16</v>
      </c>
      <c r="G21" s="142">
        <f>'ورود نمرات'!G21</f>
        <v>19</v>
      </c>
      <c r="H21" s="143">
        <f>IF('ورود نمرات'!H21=97,"غ م",IF('ورود نمرات'!H21=98,"غ غ",'ورود نمرات'!H21))</f>
        <v>17</v>
      </c>
      <c r="I21" s="142">
        <f>'ورود نمرات'!I21</f>
        <v>20</v>
      </c>
      <c r="J21" s="143">
        <f>IF('ورود نمرات'!J21=97,"غ م",IF('ورود نمرات'!J21=98,"غ غ",'ورود نمرات'!J21))</f>
        <v>19</v>
      </c>
      <c r="K21" s="142">
        <f>'ورود نمرات'!K21</f>
        <v>18</v>
      </c>
      <c r="L21" s="143">
        <f>IF('ورود نمرات'!L21=97,"غ م",IF('ورود نمرات'!L21=98,"غ غ",'ورود نمرات'!L21))</f>
        <v>18</v>
      </c>
      <c r="M21" s="142">
        <f>'ورود نمرات'!M21</f>
        <v>18</v>
      </c>
      <c r="N21" s="143">
        <f>IF('ورود نمرات'!N21=97,"غ م",IF('ورود نمرات'!N21=98,"غ غ",'ورود نمرات'!N21))</f>
        <v>15</v>
      </c>
      <c r="O21" s="142">
        <f>'ورود نمرات'!O21</f>
        <v>14</v>
      </c>
      <c r="P21" s="143">
        <f>IF('ورود نمرات'!P21=97,"غ م",IF('ورود نمرات'!P21=98,"غ غ",'ورود نمرات'!P21))</f>
        <v>11</v>
      </c>
      <c r="Q21" s="142">
        <f>'ورود نمرات'!Q21</f>
        <v>9</v>
      </c>
      <c r="R21" s="143">
        <f>IF('ورود نمرات'!R21=97,"غ م",IF('ورود نمرات'!R21=98,"غ غ",'ورود نمرات'!R21))</f>
        <v>8</v>
      </c>
      <c r="S21" s="142">
        <f>'ورود نمرات'!S21</f>
        <v>20</v>
      </c>
      <c r="T21" s="143">
        <f>IF('ورود نمرات'!T21=97,"غ م",IF('ورود نمرات'!T21=98,"غ غ",'ورود نمرات'!T21))</f>
        <v>8</v>
      </c>
      <c r="U21" s="142">
        <f>'ورود نمرات'!U21</f>
        <v>20</v>
      </c>
      <c r="V21" s="143">
        <f>IF('ورود نمرات'!V21=97,"غ م",IF('ورود نمرات'!V21=98,"غ غ",'ورود نمرات'!V21))</f>
        <v>20</v>
      </c>
      <c r="W21" s="142">
        <f>'ورود نمرات'!W21</f>
        <v>17</v>
      </c>
      <c r="X21" s="143">
        <f>IF('ورود نمرات'!X21=97,"غ م",IF('ورود نمرات'!X21=98,"غ غ",'ورود نمرات'!X21))</f>
        <v>11</v>
      </c>
      <c r="Y21" s="142">
        <f>'ورود نمرات'!Y21</f>
        <v>20</v>
      </c>
      <c r="Z21" s="143">
        <f>IF('ورود نمرات'!Z21=97,"غ م",IF('ورود نمرات'!Z21=98,"غ غ",'ورود نمرات'!Z21))</f>
        <v>19</v>
      </c>
      <c r="AA21" s="142">
        <f>'ورود نمرات'!AA21</f>
        <v>10</v>
      </c>
      <c r="AB21" s="143">
        <f>IF('ورود نمرات'!AB21=97,"غ م",IF('ورود نمرات'!AB21=98,"غ غ",'ورود نمرات'!AB21))</f>
        <v>10</v>
      </c>
      <c r="AC21" s="142">
        <f>'ورود نمرات'!AC21</f>
        <v>20</v>
      </c>
      <c r="AD21" s="143">
        <f>IF('ورود نمرات'!AD21=97,"غ م",IF('ورود نمرات'!AD21=98,"غ غ",'ورود نمرات'!AD21))</f>
        <v>20</v>
      </c>
      <c r="AE21" s="142">
        <f>'ورود نمرات'!AE21</f>
        <v>20</v>
      </c>
      <c r="AF21" s="143">
        <f>IF('ورود نمرات'!AF21=97,"غ م",IF('ورود نمرات'!AF21=98,"غ غ",'ورود نمرات'!AF21))</f>
        <v>20</v>
      </c>
      <c r="AG21" s="142">
        <f>'ورود نمرات'!AG21</f>
        <v>20</v>
      </c>
      <c r="AH21" s="143">
        <f>IF('ورود نمرات'!AH21=97,"غ م",IF('ورود نمرات'!AH21=98,"غ غ",'ورود نمرات'!AH21))</f>
        <v>20</v>
      </c>
      <c r="AI21" s="142">
        <f>'ورود نمرات'!AI21</f>
        <v>20</v>
      </c>
      <c r="AJ21" s="143">
        <f>IF('ورود نمرات'!AJ21=97,"غ م",IF('ورود نمرات'!AJ21=98,"غ غ",'ورود نمرات'!AJ21))</f>
        <v>20</v>
      </c>
      <c r="AK21" s="142"/>
      <c r="AL21" s="143">
        <f>'ورود نمرات'!AL21</f>
        <v>20</v>
      </c>
      <c r="AM21" s="142"/>
      <c r="AN21" s="143">
        <f>'ورود نمرات'!AN21</f>
        <v>9</v>
      </c>
      <c r="AO21" s="144">
        <f>'4'!AO21</f>
        <v>16.257575757575754</v>
      </c>
      <c r="AP21" s="145">
        <f>'4'!AP21</f>
        <v>14</v>
      </c>
    </row>
    <row r="22" spans="1:42" ht="15.75">
      <c r="A22" s="146" t="str">
        <f>'ورود نمرات'!A22</f>
        <v xml:space="preserve">محمداحسان </v>
      </c>
      <c r="B22" s="147" t="str">
        <f>'ورود نمرات'!B22</f>
        <v>عبدالمحمدی</v>
      </c>
      <c r="C22" s="146">
        <f>'ورود نمرات'!C22</f>
        <v>20</v>
      </c>
      <c r="D22" s="147">
        <f>IF('ورود نمرات'!D22=97,"غ م",IF('ورود نمرات'!D22=98,"غ غ",'ورود نمرات'!D22))</f>
        <v>20</v>
      </c>
      <c r="E22" s="146">
        <f>'ورود نمرات'!E22</f>
        <v>20</v>
      </c>
      <c r="F22" s="147">
        <f>IF('ورود نمرات'!F22=97,"غ م",IF('ورود نمرات'!F22=98,"غ غ",'ورود نمرات'!F22))</f>
        <v>20</v>
      </c>
      <c r="G22" s="146">
        <f>'ورود نمرات'!G22</f>
        <v>20</v>
      </c>
      <c r="H22" s="147">
        <f>IF('ورود نمرات'!H22=97,"غ م",IF('ورود نمرات'!H22=98,"غ غ",'ورود نمرات'!H22))</f>
        <v>20</v>
      </c>
      <c r="I22" s="146">
        <f>'ورود نمرات'!I22</f>
        <v>20</v>
      </c>
      <c r="J22" s="147">
        <f>IF('ورود نمرات'!J22=97,"غ م",IF('ورود نمرات'!J22=98,"غ غ",'ورود نمرات'!J22))</f>
        <v>20</v>
      </c>
      <c r="K22" s="146">
        <f>'ورود نمرات'!K22</f>
        <v>20</v>
      </c>
      <c r="L22" s="147">
        <f>IF('ورود نمرات'!L22=97,"غ م",IF('ورود نمرات'!L22=98,"غ غ",'ورود نمرات'!L22))</f>
        <v>20</v>
      </c>
      <c r="M22" s="146">
        <f>'ورود نمرات'!M22</f>
        <v>20</v>
      </c>
      <c r="N22" s="147">
        <f>IF('ورود نمرات'!N22=97,"غ م",IF('ورود نمرات'!N22=98,"غ غ",'ورود نمرات'!N22))</f>
        <v>20</v>
      </c>
      <c r="O22" s="146">
        <f>'ورود نمرات'!O22</f>
        <v>20</v>
      </c>
      <c r="P22" s="147">
        <f>IF('ورود نمرات'!P22=97,"غ م",IF('ورود نمرات'!P22=98,"غ غ",'ورود نمرات'!P22))</f>
        <v>20</v>
      </c>
      <c r="Q22" s="146">
        <f>'ورود نمرات'!Q22</f>
        <v>20</v>
      </c>
      <c r="R22" s="147">
        <f>IF('ورود نمرات'!R22=97,"غ م",IF('ورود نمرات'!R22=98,"غ غ",'ورود نمرات'!R22))</f>
        <v>20</v>
      </c>
      <c r="S22" s="146">
        <f>'ورود نمرات'!S22</f>
        <v>20</v>
      </c>
      <c r="T22" s="147">
        <f>IF('ورود نمرات'!T22=97,"غ م",IF('ورود نمرات'!T22=98,"غ غ",'ورود نمرات'!T22))</f>
        <v>20</v>
      </c>
      <c r="U22" s="146">
        <f>'ورود نمرات'!U22</f>
        <v>20</v>
      </c>
      <c r="V22" s="147">
        <f>IF('ورود نمرات'!V22=97,"غ م",IF('ورود نمرات'!V22=98,"غ غ",'ورود نمرات'!V22))</f>
        <v>20</v>
      </c>
      <c r="W22" s="146">
        <f>'ورود نمرات'!W22</f>
        <v>20</v>
      </c>
      <c r="X22" s="147">
        <f>IF('ورود نمرات'!X22=97,"غ م",IF('ورود نمرات'!X22=98,"غ غ",'ورود نمرات'!X22))</f>
        <v>20</v>
      </c>
      <c r="Y22" s="146">
        <f>'ورود نمرات'!Y22</f>
        <v>20</v>
      </c>
      <c r="Z22" s="147">
        <f>IF('ورود نمرات'!Z22=97,"غ م",IF('ورود نمرات'!Z22=98,"غ غ",'ورود نمرات'!Z22))</f>
        <v>20</v>
      </c>
      <c r="AA22" s="146">
        <f>'ورود نمرات'!AA22</f>
        <v>20</v>
      </c>
      <c r="AB22" s="147">
        <f>IF('ورود نمرات'!AB22=97,"غ م",IF('ورود نمرات'!AB22=98,"غ غ",'ورود نمرات'!AB22))</f>
        <v>20</v>
      </c>
      <c r="AC22" s="146">
        <f>'ورود نمرات'!AC22</f>
        <v>20</v>
      </c>
      <c r="AD22" s="147">
        <f>IF('ورود نمرات'!AD22=97,"غ م",IF('ورود نمرات'!AD22=98,"غ غ",'ورود نمرات'!AD22))</f>
        <v>20</v>
      </c>
      <c r="AE22" s="146">
        <f>'ورود نمرات'!AE22</f>
        <v>20</v>
      </c>
      <c r="AF22" s="147">
        <f>IF('ورود نمرات'!AF22=97,"غ م",IF('ورود نمرات'!AF22=98,"غ غ",'ورود نمرات'!AF22))</f>
        <v>18</v>
      </c>
      <c r="AG22" s="146">
        <f>'ورود نمرات'!AG22</f>
        <v>20</v>
      </c>
      <c r="AH22" s="147">
        <f>IF('ورود نمرات'!AH22=97,"غ م",IF('ورود نمرات'!AH22=98,"غ غ",'ورود نمرات'!AH22))</f>
        <v>20</v>
      </c>
      <c r="AI22" s="146">
        <f>'ورود نمرات'!AI22</f>
        <v>15</v>
      </c>
      <c r="AJ22" s="147">
        <f>IF('ورود نمرات'!AJ22=97,"غ م",IF('ورود نمرات'!AJ22=98,"غ غ",'ورود نمرات'!AJ22))</f>
        <v>16</v>
      </c>
      <c r="AK22" s="146"/>
      <c r="AL22" s="147">
        <f>'ورود نمرات'!AL22</f>
        <v>20</v>
      </c>
      <c r="AM22" s="146"/>
      <c r="AN22" s="147">
        <f>'ورود نمرات'!AN22</f>
        <v>16</v>
      </c>
      <c r="AO22" s="148">
        <f>'4'!AO22</f>
        <v>19.560606060606062</v>
      </c>
      <c r="AP22" s="149">
        <f>'4'!AP22</f>
        <v>1</v>
      </c>
    </row>
    <row r="23" spans="1:42" ht="15.75">
      <c r="A23" s="142" t="str">
        <f>'ورود نمرات'!A23</f>
        <v>ابوالفضل</v>
      </c>
      <c r="B23" s="143" t="str">
        <f>'ورود نمرات'!B23</f>
        <v>عسكری</v>
      </c>
      <c r="C23" s="142">
        <f>'ورود نمرات'!C23</f>
        <v>19</v>
      </c>
      <c r="D23" s="143">
        <f>IF('ورود نمرات'!D23=97,"غ م",IF('ورود نمرات'!D23=98,"غ غ",'ورود نمرات'!D23))</f>
        <v>18</v>
      </c>
      <c r="E23" s="142">
        <f>'ورود نمرات'!E23</f>
        <v>20</v>
      </c>
      <c r="F23" s="143">
        <f>IF('ورود نمرات'!F23=97,"غ م",IF('ورود نمرات'!F23=98,"غ غ",'ورود نمرات'!F23))</f>
        <v>13</v>
      </c>
      <c r="G23" s="142">
        <f>'ورود نمرات'!G23</f>
        <v>19</v>
      </c>
      <c r="H23" s="143">
        <f>IF('ورود نمرات'!H23=97,"غ م",IF('ورود نمرات'!H23=98,"غ غ",'ورود نمرات'!H23))</f>
        <v>16</v>
      </c>
      <c r="I23" s="142">
        <f>'ورود نمرات'!I23</f>
        <v>20</v>
      </c>
      <c r="J23" s="143">
        <f>IF('ورود نمرات'!J23=97,"غ م",IF('ورود نمرات'!J23=98,"غ غ",'ورود نمرات'!J23))</f>
        <v>20</v>
      </c>
      <c r="K23" s="142">
        <f>'ورود نمرات'!K23</f>
        <v>18</v>
      </c>
      <c r="L23" s="143">
        <f>IF('ورود نمرات'!L23=97,"غ م",IF('ورود نمرات'!L23=98,"غ غ",'ورود نمرات'!L23))</f>
        <v>18</v>
      </c>
      <c r="M23" s="142">
        <f>'ورود نمرات'!M23</f>
        <v>13</v>
      </c>
      <c r="N23" s="143">
        <f>IF('ورود نمرات'!N23=97,"غ م",IF('ورود نمرات'!N23=98,"غ غ",'ورود نمرات'!N23))</f>
        <v>7</v>
      </c>
      <c r="O23" s="142">
        <f>'ورود نمرات'!O23</f>
        <v>16</v>
      </c>
      <c r="P23" s="143">
        <f>IF('ورود نمرات'!P23=97,"غ م",IF('ورود نمرات'!P23=98,"غ غ",'ورود نمرات'!P23))</f>
        <v>4</v>
      </c>
      <c r="Q23" s="142">
        <f>'ورود نمرات'!Q23</f>
        <v>12</v>
      </c>
      <c r="R23" s="143">
        <f>IF('ورود نمرات'!R23=97,"غ م",IF('ورود نمرات'!R23=98,"غ غ",'ورود نمرات'!R23))</f>
        <v>3</v>
      </c>
      <c r="S23" s="142">
        <f>'ورود نمرات'!S23</f>
        <v>16</v>
      </c>
      <c r="T23" s="143">
        <f>IF('ورود نمرات'!T23=97,"غ م",IF('ورود نمرات'!T23=98,"غ غ",'ورود نمرات'!T23))</f>
        <v>6.5</v>
      </c>
      <c r="U23" s="142">
        <f>'ورود نمرات'!U23</f>
        <v>20</v>
      </c>
      <c r="V23" s="143">
        <f>IF('ورود نمرات'!V23=97,"غ م",IF('ورود نمرات'!V23=98,"غ غ",'ورود نمرات'!V23))</f>
        <v>20</v>
      </c>
      <c r="W23" s="142">
        <f>'ورود نمرات'!W23</f>
        <v>12</v>
      </c>
      <c r="X23" s="143">
        <f>IF('ورود نمرات'!X23=97,"غ م",IF('ورود نمرات'!X23=98,"غ غ",'ورود نمرات'!X23))</f>
        <v>2</v>
      </c>
      <c r="Y23" s="142">
        <f>'ورود نمرات'!Y23</f>
        <v>20</v>
      </c>
      <c r="Z23" s="143">
        <f>IF('ورود نمرات'!Z23=97,"غ م",IF('ورود نمرات'!Z23=98,"غ غ",'ورود نمرات'!Z23))</f>
        <v>18</v>
      </c>
      <c r="AA23" s="142">
        <f>'ورود نمرات'!AA23</f>
        <v>20</v>
      </c>
      <c r="AB23" s="143">
        <f>IF('ورود نمرات'!AB23=97,"غ م",IF('ورود نمرات'!AB23=98,"غ غ",'ورود نمرات'!AB23))</f>
        <v>20</v>
      </c>
      <c r="AC23" s="142">
        <f>'ورود نمرات'!AC23</f>
        <v>20</v>
      </c>
      <c r="AD23" s="143">
        <f>IF('ورود نمرات'!AD23=97,"غ م",IF('ورود نمرات'!AD23=98,"غ غ",'ورود نمرات'!AD23))</f>
        <v>20</v>
      </c>
      <c r="AE23" s="142">
        <f>'ورود نمرات'!AE23</f>
        <v>15</v>
      </c>
      <c r="AF23" s="143">
        <f>IF('ورود نمرات'!AF23=97,"غ م",IF('ورود نمرات'!AF23=98,"غ غ",'ورود نمرات'!AF23))</f>
        <v>16</v>
      </c>
      <c r="AG23" s="142">
        <f>'ورود نمرات'!AG23</f>
        <v>10</v>
      </c>
      <c r="AH23" s="143">
        <f>IF('ورود نمرات'!AH23=97,"غ م",IF('ورود نمرات'!AH23=98,"غ غ",'ورود نمرات'!AH23))</f>
        <v>10</v>
      </c>
      <c r="AI23" s="142">
        <f>'ورود نمرات'!AI23</f>
        <v>20</v>
      </c>
      <c r="AJ23" s="143">
        <f>IF('ورود نمرات'!AJ23=97,"غ م",IF('ورود نمرات'!AJ23=98,"غ غ",'ورود نمرات'!AJ23))</f>
        <v>20</v>
      </c>
      <c r="AK23" s="142"/>
      <c r="AL23" s="143">
        <f>'ورود نمرات'!AL23</f>
        <v>20</v>
      </c>
      <c r="AM23" s="142"/>
      <c r="AN23" s="143">
        <f>'ورود نمرات'!AN23</f>
        <v>5</v>
      </c>
      <c r="AO23" s="144">
        <f>'4'!AO23</f>
        <v>14.295454545454545</v>
      </c>
      <c r="AP23" s="145">
        <f>'4'!AP23</f>
        <v>27</v>
      </c>
    </row>
    <row r="24" spans="1:42" ht="15.75">
      <c r="A24" s="146" t="str">
        <f>'ورود نمرات'!A24</f>
        <v xml:space="preserve">امیرمحمد  </v>
      </c>
      <c r="B24" s="147" t="str">
        <f>'ورود نمرات'!B24</f>
        <v>علی احمدی</v>
      </c>
      <c r="C24" s="146">
        <f>'ورود نمرات'!C24</f>
        <v>20</v>
      </c>
      <c r="D24" s="147">
        <f>IF('ورود نمرات'!D24=97,"غ م",IF('ورود نمرات'!D24=98,"غ غ",'ورود نمرات'!D24))</f>
        <v>19</v>
      </c>
      <c r="E24" s="146">
        <f>'ورود نمرات'!E24</f>
        <v>20</v>
      </c>
      <c r="F24" s="147">
        <f>IF('ورود نمرات'!F24=97,"غ م",IF('ورود نمرات'!F24=98,"غ غ",'ورود نمرات'!F24))</f>
        <v>19.5</v>
      </c>
      <c r="G24" s="146">
        <f>'ورود نمرات'!G24</f>
        <v>20</v>
      </c>
      <c r="H24" s="147">
        <f>IF('ورود نمرات'!H24=97,"غ م",IF('ورود نمرات'!H24=98,"غ غ",'ورود نمرات'!H24))</f>
        <v>19</v>
      </c>
      <c r="I24" s="146">
        <f>'ورود نمرات'!I24</f>
        <v>20</v>
      </c>
      <c r="J24" s="147">
        <f>IF('ورود نمرات'!J24=97,"غ م",IF('ورود نمرات'!J24=98,"غ غ",'ورود نمرات'!J24))</f>
        <v>20</v>
      </c>
      <c r="K24" s="146">
        <f>'ورود نمرات'!K24</f>
        <v>20</v>
      </c>
      <c r="L24" s="147">
        <f>IF('ورود نمرات'!L24=97,"غ م",IF('ورود نمرات'!L24=98,"غ غ",'ورود نمرات'!L24))</f>
        <v>20</v>
      </c>
      <c r="M24" s="146">
        <f>'ورود نمرات'!M24</f>
        <v>20</v>
      </c>
      <c r="N24" s="147">
        <f>IF('ورود نمرات'!N24=97,"غ م",IF('ورود نمرات'!N24=98,"غ غ",'ورود نمرات'!N24))</f>
        <v>20</v>
      </c>
      <c r="O24" s="146">
        <f>'ورود نمرات'!O24</f>
        <v>18</v>
      </c>
      <c r="P24" s="147">
        <f>IF('ورود نمرات'!P24=97,"غ م",IF('ورود نمرات'!P24=98,"غ غ",'ورود نمرات'!P24))</f>
        <v>17</v>
      </c>
      <c r="Q24" s="146">
        <f>'ورود نمرات'!Q24</f>
        <v>16</v>
      </c>
      <c r="R24" s="147">
        <f>IF('ورود نمرات'!R24=97,"غ م",IF('ورود نمرات'!R24=98,"غ غ",'ورود نمرات'!R24))</f>
        <v>12</v>
      </c>
      <c r="S24" s="146">
        <f>'ورود نمرات'!S24</f>
        <v>16</v>
      </c>
      <c r="T24" s="147">
        <f>IF('ورود نمرات'!T24=97,"غ م",IF('ورود نمرات'!T24=98,"غ غ",'ورود نمرات'!T24))</f>
        <v>12.5</v>
      </c>
      <c r="U24" s="146">
        <f>'ورود نمرات'!U24</f>
        <v>20</v>
      </c>
      <c r="V24" s="147">
        <f>IF('ورود نمرات'!V24=97,"غ م",IF('ورود نمرات'!V24=98,"غ غ",'ورود نمرات'!V24))</f>
        <v>20</v>
      </c>
      <c r="W24" s="146">
        <f>'ورود نمرات'!W24</f>
        <v>20</v>
      </c>
      <c r="X24" s="147">
        <f>IF('ورود نمرات'!X24=97,"غ م",IF('ورود نمرات'!X24=98,"غ غ",'ورود نمرات'!X24))</f>
        <v>18</v>
      </c>
      <c r="Y24" s="146">
        <f>'ورود نمرات'!Y24</f>
        <v>20</v>
      </c>
      <c r="Z24" s="147">
        <f>IF('ورود نمرات'!Z24=97,"غ م",IF('ورود نمرات'!Z24=98,"غ غ",'ورود نمرات'!Z24))</f>
        <v>20</v>
      </c>
      <c r="AA24" s="146">
        <f>'ورود نمرات'!AA24</f>
        <v>20</v>
      </c>
      <c r="AB24" s="147">
        <f>IF('ورود نمرات'!AB24=97,"غ م",IF('ورود نمرات'!AB24=98,"غ غ",'ورود نمرات'!AB24))</f>
        <v>20</v>
      </c>
      <c r="AC24" s="146">
        <f>'ورود نمرات'!AC24</f>
        <v>20</v>
      </c>
      <c r="AD24" s="147">
        <f>IF('ورود نمرات'!AD24=97,"غ م",IF('ورود نمرات'!AD24=98,"غ غ",'ورود نمرات'!AD24))</f>
        <v>20</v>
      </c>
      <c r="AE24" s="146">
        <f>'ورود نمرات'!AE24</f>
        <v>20</v>
      </c>
      <c r="AF24" s="147">
        <f>IF('ورود نمرات'!AF24=97,"غ م",IF('ورود نمرات'!AF24=98,"غ غ",'ورود نمرات'!AF24))</f>
        <v>20</v>
      </c>
      <c r="AG24" s="146">
        <f>'ورود نمرات'!AG24</f>
        <v>20</v>
      </c>
      <c r="AH24" s="147">
        <f>IF('ورود نمرات'!AH24=97,"غ م",IF('ورود نمرات'!AH24=98,"غ غ",'ورود نمرات'!AH24))</f>
        <v>20</v>
      </c>
      <c r="AI24" s="146">
        <f>'ورود نمرات'!AI24</f>
        <v>20</v>
      </c>
      <c r="AJ24" s="147">
        <f>IF('ورود نمرات'!AJ24=97,"غ م",IF('ورود نمرات'!AJ24=98,"غ غ",'ورود نمرات'!AJ24))</f>
        <v>20</v>
      </c>
      <c r="AK24" s="146"/>
      <c r="AL24" s="147">
        <f>'ورود نمرات'!AL24</f>
        <v>20</v>
      </c>
      <c r="AM24" s="146"/>
      <c r="AN24" s="147">
        <f>'ورود نمرات'!AN24</f>
        <v>8</v>
      </c>
      <c r="AO24" s="148">
        <f>'4'!AO24</f>
        <v>18.606060606060606</v>
      </c>
      <c r="AP24" s="149">
        <f>'4'!AP24</f>
        <v>4</v>
      </c>
    </row>
    <row r="25" spans="1:42" ht="15.75">
      <c r="A25" s="142" t="str">
        <f>'ورود نمرات'!A25</f>
        <v xml:space="preserve">یاسین </v>
      </c>
      <c r="B25" s="143" t="str">
        <f>'ورود نمرات'!B25</f>
        <v>علی آبادی</v>
      </c>
      <c r="C25" s="142">
        <f>'ورود نمرات'!C25</f>
        <v>20</v>
      </c>
      <c r="D25" s="143">
        <f>IF('ورود نمرات'!D25=97,"غ م",IF('ورود نمرات'!D25=98,"غ غ",'ورود نمرات'!D25))</f>
        <v>19</v>
      </c>
      <c r="E25" s="142">
        <f>'ورود نمرات'!E25</f>
        <v>18</v>
      </c>
      <c r="F25" s="143">
        <f>IF('ورود نمرات'!F25=97,"غ م",IF('ورود نمرات'!F25=98,"غ غ",'ورود نمرات'!F25))</f>
        <v>19</v>
      </c>
      <c r="G25" s="142">
        <f>'ورود نمرات'!G25</f>
        <v>18</v>
      </c>
      <c r="H25" s="143">
        <f>IF('ورود نمرات'!H25=97,"غ م",IF('ورود نمرات'!H25=98,"غ غ",'ورود نمرات'!H25))</f>
        <v>17</v>
      </c>
      <c r="I25" s="142">
        <f>'ورود نمرات'!I25</f>
        <v>20</v>
      </c>
      <c r="J25" s="143">
        <f>IF('ورود نمرات'!J25=97,"غ م",IF('ورود نمرات'!J25=98,"غ غ",'ورود نمرات'!J25))</f>
        <v>19</v>
      </c>
      <c r="K25" s="142">
        <f>'ورود نمرات'!K25</f>
        <v>16</v>
      </c>
      <c r="L25" s="143">
        <f>IF('ورود نمرات'!L25=97,"غ م",IF('ورود نمرات'!L25=98,"غ غ",'ورود نمرات'!L25))</f>
        <v>16</v>
      </c>
      <c r="M25" s="142">
        <f>'ورود نمرات'!M25</f>
        <v>18</v>
      </c>
      <c r="N25" s="143">
        <f>IF('ورود نمرات'!N25=97,"غ م",IF('ورود نمرات'!N25=98,"غ غ",'ورود نمرات'!N25))</f>
        <v>15</v>
      </c>
      <c r="O25" s="142">
        <f>'ورود نمرات'!O25</f>
        <v>14</v>
      </c>
      <c r="P25" s="143">
        <f>IF('ورود نمرات'!P25=97,"غ م",IF('ورود نمرات'!P25=98,"غ غ",'ورود نمرات'!P25))</f>
        <v>11</v>
      </c>
      <c r="Q25" s="142">
        <f>'ورود نمرات'!Q25</f>
        <v>10</v>
      </c>
      <c r="R25" s="143">
        <f>IF('ورود نمرات'!R25=97,"غ م",IF('ورود نمرات'!R25=98,"غ غ",'ورود نمرات'!R25))</f>
        <v>5</v>
      </c>
      <c r="S25" s="142">
        <f>'ورود نمرات'!S25</f>
        <v>16</v>
      </c>
      <c r="T25" s="143">
        <f>IF('ورود نمرات'!T25=97,"غ م",IF('ورود نمرات'!T25=98,"غ غ",'ورود نمرات'!T25))</f>
        <v>8.5</v>
      </c>
      <c r="U25" s="142">
        <f>'ورود نمرات'!U25</f>
        <v>20</v>
      </c>
      <c r="V25" s="143">
        <f>IF('ورود نمرات'!V25=97,"غ م",IF('ورود نمرات'!V25=98,"غ غ",'ورود نمرات'!V25))</f>
        <v>20</v>
      </c>
      <c r="W25" s="142">
        <f>'ورود نمرات'!W25</f>
        <v>12</v>
      </c>
      <c r="X25" s="143">
        <f>IF('ورود نمرات'!X25=97,"غ م",IF('ورود نمرات'!X25=98,"غ غ",'ورود نمرات'!X25))</f>
        <v>12</v>
      </c>
      <c r="Y25" s="142">
        <f>'ورود نمرات'!Y25</f>
        <v>20</v>
      </c>
      <c r="Z25" s="143">
        <f>IF('ورود نمرات'!Z25=97,"غ م",IF('ورود نمرات'!Z25=98,"غ غ",'ورود نمرات'!Z25))</f>
        <v>20</v>
      </c>
      <c r="AA25" s="142">
        <f>'ورود نمرات'!AA25</f>
        <v>20</v>
      </c>
      <c r="AB25" s="143">
        <f>IF('ورود نمرات'!AB25=97,"غ م",IF('ورود نمرات'!AB25=98,"غ غ",'ورود نمرات'!AB25))</f>
        <v>20</v>
      </c>
      <c r="AC25" s="142">
        <f>'ورود نمرات'!AC25</f>
        <v>20</v>
      </c>
      <c r="AD25" s="143">
        <f>IF('ورود نمرات'!AD25=97,"غ م",IF('ورود نمرات'!AD25=98,"غ غ",'ورود نمرات'!AD25))</f>
        <v>20</v>
      </c>
      <c r="AE25" s="142">
        <f>'ورود نمرات'!AE25</f>
        <v>20</v>
      </c>
      <c r="AF25" s="143">
        <f>IF('ورود نمرات'!AF25=97,"غ م",IF('ورود نمرات'!AF25=98,"غ غ",'ورود نمرات'!AF25))</f>
        <v>20</v>
      </c>
      <c r="AG25" s="142">
        <f>'ورود نمرات'!AG25</f>
        <v>10</v>
      </c>
      <c r="AH25" s="143">
        <f>IF('ورود نمرات'!AH25=97,"غ م",IF('ورود نمرات'!AH25=98,"غ غ",'ورود نمرات'!AH25))</f>
        <v>10</v>
      </c>
      <c r="AI25" s="142">
        <f>'ورود نمرات'!AI25</f>
        <v>20</v>
      </c>
      <c r="AJ25" s="143">
        <f>IF('ورود نمرات'!AJ25=97,"غ م",IF('ورود نمرات'!AJ25=98,"غ غ",'ورود نمرات'!AJ25))</f>
        <v>20</v>
      </c>
      <c r="AK25" s="142"/>
      <c r="AL25" s="143">
        <f>'ورود نمرات'!AL25</f>
        <v>18</v>
      </c>
      <c r="AM25" s="142"/>
      <c r="AN25" s="143">
        <f>'ورود نمرات'!AN25</f>
        <v>11</v>
      </c>
      <c r="AO25" s="144">
        <f>'4'!AO25</f>
        <v>16.121212121212121</v>
      </c>
      <c r="AP25" s="145">
        <f>'4'!AP25</f>
        <v>16</v>
      </c>
    </row>
    <row r="26" spans="1:42" ht="15.75">
      <c r="A26" s="146" t="str">
        <f>'ورود نمرات'!A26</f>
        <v xml:space="preserve">امیرطاها </v>
      </c>
      <c r="B26" s="147" t="str">
        <f>'ورود نمرات'!B26</f>
        <v>فاطمی پورجزین</v>
      </c>
      <c r="C26" s="146">
        <f>'ورود نمرات'!C26</f>
        <v>20</v>
      </c>
      <c r="D26" s="147">
        <f>IF('ورود نمرات'!D26=97,"غ م",IF('ورود نمرات'!D26=98,"غ غ",'ورود نمرات'!D26))</f>
        <v>18</v>
      </c>
      <c r="E26" s="146">
        <f>'ورود نمرات'!E26</f>
        <v>19</v>
      </c>
      <c r="F26" s="147">
        <f>IF('ورود نمرات'!F26=97,"غ م",IF('ورود نمرات'!F26=98,"غ غ",'ورود نمرات'!F26))</f>
        <v>19.5</v>
      </c>
      <c r="G26" s="146">
        <f>'ورود نمرات'!G26</f>
        <v>20</v>
      </c>
      <c r="H26" s="147">
        <f>IF('ورود نمرات'!H26=97,"غ م",IF('ورود نمرات'!H26=98,"غ غ",'ورود نمرات'!H26))</f>
        <v>20</v>
      </c>
      <c r="I26" s="146">
        <f>'ورود نمرات'!I26</f>
        <v>20</v>
      </c>
      <c r="J26" s="147">
        <f>IF('ورود نمرات'!J26=97,"غ م",IF('ورود نمرات'!J26=98,"غ غ",'ورود نمرات'!J26))</f>
        <v>19</v>
      </c>
      <c r="K26" s="146">
        <f>'ورود نمرات'!K26</f>
        <v>19</v>
      </c>
      <c r="L26" s="147">
        <f>IF('ورود نمرات'!L26=97,"غ م",IF('ورود نمرات'!L26=98,"غ غ",'ورود نمرات'!L26))</f>
        <v>19</v>
      </c>
      <c r="M26" s="146">
        <f>'ورود نمرات'!M26</f>
        <v>17</v>
      </c>
      <c r="N26" s="147">
        <f>IF('ورود نمرات'!N26=97,"غ م",IF('ورود نمرات'!N26=98,"غ غ",'ورود نمرات'!N26))</f>
        <v>14</v>
      </c>
      <c r="O26" s="146">
        <f>'ورود نمرات'!O26</f>
        <v>18</v>
      </c>
      <c r="P26" s="147">
        <f>IF('ورود نمرات'!P26=97,"غ م",IF('ورود نمرات'!P26=98,"غ غ",'ورود نمرات'!P26))</f>
        <v>17</v>
      </c>
      <c r="Q26" s="146">
        <f>'ورود نمرات'!Q26</f>
        <v>14</v>
      </c>
      <c r="R26" s="147">
        <f>IF('ورود نمرات'!R26=97,"غ م",IF('ورود نمرات'!R26=98,"غ غ",'ورود نمرات'!R26))</f>
        <v>14</v>
      </c>
      <c r="S26" s="146">
        <f>'ورود نمرات'!S26</f>
        <v>14</v>
      </c>
      <c r="T26" s="147">
        <f>IF('ورود نمرات'!T26=97,"غ م",IF('ورود نمرات'!T26=98,"غ غ",'ورود نمرات'!T26))</f>
        <v>11.5</v>
      </c>
      <c r="U26" s="146">
        <f>'ورود نمرات'!U26</f>
        <v>20</v>
      </c>
      <c r="V26" s="147">
        <f>IF('ورود نمرات'!V26=97,"غ م",IF('ورود نمرات'!V26=98,"غ غ",'ورود نمرات'!V26))</f>
        <v>20</v>
      </c>
      <c r="W26" s="146">
        <f>'ورود نمرات'!W26</f>
        <v>17</v>
      </c>
      <c r="X26" s="147">
        <f>IF('ورود نمرات'!X26=97,"غ م",IF('ورود نمرات'!X26=98,"غ غ",'ورود نمرات'!X26))</f>
        <v>13</v>
      </c>
      <c r="Y26" s="146">
        <f>'ورود نمرات'!Y26</f>
        <v>20</v>
      </c>
      <c r="Z26" s="147">
        <f>IF('ورود نمرات'!Z26=97,"غ م",IF('ورود نمرات'!Z26=98,"غ غ",'ورود نمرات'!Z26))</f>
        <v>19</v>
      </c>
      <c r="AA26" s="146">
        <f>'ورود نمرات'!AA26</f>
        <v>20</v>
      </c>
      <c r="AB26" s="147">
        <f>IF('ورود نمرات'!AB26=97,"غ م",IF('ورود نمرات'!AB26=98,"غ غ",'ورود نمرات'!AB26))</f>
        <v>20</v>
      </c>
      <c r="AC26" s="146">
        <f>'ورود نمرات'!AC26</f>
        <v>20</v>
      </c>
      <c r="AD26" s="147">
        <f>IF('ورود نمرات'!AD26=97,"غ م",IF('ورود نمرات'!AD26=98,"غ غ",'ورود نمرات'!AD26))</f>
        <v>20</v>
      </c>
      <c r="AE26" s="146">
        <f>'ورود نمرات'!AE26</f>
        <v>20</v>
      </c>
      <c r="AF26" s="147">
        <f>IF('ورود نمرات'!AF26=97,"غ م",IF('ورود نمرات'!AF26=98,"غ غ",'ورود نمرات'!AF26))</f>
        <v>20</v>
      </c>
      <c r="AG26" s="146">
        <f>'ورود نمرات'!AG26</f>
        <v>20</v>
      </c>
      <c r="AH26" s="147">
        <f>IF('ورود نمرات'!AH26=97,"غ م",IF('ورود نمرات'!AH26=98,"غ غ",'ورود نمرات'!AH26))</f>
        <v>20</v>
      </c>
      <c r="AI26" s="146">
        <f>'ورود نمرات'!AI26</f>
        <v>20</v>
      </c>
      <c r="AJ26" s="147">
        <f>IF('ورود نمرات'!AJ26=97,"غ م",IF('ورود نمرات'!AJ26=98,"غ غ",'ورود نمرات'!AJ26))</f>
        <v>20</v>
      </c>
      <c r="AK26" s="146"/>
      <c r="AL26" s="147">
        <f>'ورود نمرات'!AL26</f>
        <v>16</v>
      </c>
      <c r="AM26" s="146"/>
      <c r="AN26" s="147">
        <f>'ورود نمرات'!AN26</f>
        <v>6</v>
      </c>
      <c r="AO26" s="148">
        <f>'4'!AO26</f>
        <v>17.40909090909091</v>
      </c>
      <c r="AP26" s="149">
        <f>'4'!AP26</f>
        <v>10</v>
      </c>
    </row>
    <row r="27" spans="1:42" ht="15.75">
      <c r="A27" s="142" t="str">
        <f>'ورود نمرات'!A27</f>
        <v xml:space="preserve">احسان </v>
      </c>
      <c r="B27" s="143" t="str">
        <f>'ورود نمرات'!B27</f>
        <v>قاسمی سپرو</v>
      </c>
      <c r="C27" s="142">
        <f>'ورود نمرات'!C27</f>
        <v>19</v>
      </c>
      <c r="D27" s="143">
        <f>IF('ورود نمرات'!D27=97,"غ م",IF('ورود نمرات'!D27=98,"غ غ",'ورود نمرات'!D27))</f>
        <v>16</v>
      </c>
      <c r="E27" s="142">
        <f>'ورود نمرات'!E27</f>
        <v>18</v>
      </c>
      <c r="F27" s="143">
        <f>IF('ورود نمرات'!F27=97,"غ م",IF('ورود نمرات'!F27=98,"غ غ",'ورود نمرات'!F27))</f>
        <v>19</v>
      </c>
      <c r="G27" s="142">
        <f>'ورود نمرات'!G27</f>
        <v>19</v>
      </c>
      <c r="H27" s="143">
        <f>IF('ورود نمرات'!H27=97,"غ م",IF('ورود نمرات'!H27=98,"غ غ",'ورود نمرات'!H27))</f>
        <v>18</v>
      </c>
      <c r="I27" s="142">
        <f>'ورود نمرات'!I27</f>
        <v>20</v>
      </c>
      <c r="J27" s="143">
        <f>IF('ورود نمرات'!J27=97,"غ م",IF('ورود نمرات'!J27=98,"غ غ",'ورود نمرات'!J27))</f>
        <v>18</v>
      </c>
      <c r="K27" s="142">
        <f>'ورود نمرات'!K27</f>
        <v>20</v>
      </c>
      <c r="L27" s="143">
        <f>IF('ورود نمرات'!L27=97,"غ م",IF('ورود نمرات'!L27=98,"غ غ",'ورود نمرات'!L27))</f>
        <v>20</v>
      </c>
      <c r="M27" s="142">
        <f>'ورود نمرات'!M27</f>
        <v>15</v>
      </c>
      <c r="N27" s="143">
        <f>IF('ورود نمرات'!N27=97,"غ م",IF('ورود نمرات'!N27=98,"غ غ",'ورود نمرات'!N27))</f>
        <v>11</v>
      </c>
      <c r="O27" s="142">
        <f>'ورود نمرات'!O27</f>
        <v>13</v>
      </c>
      <c r="P27" s="143">
        <f>IF('ورود نمرات'!P27=97,"غ م",IF('ورود نمرات'!P27=98,"غ غ",'ورود نمرات'!P27))</f>
        <v>7</v>
      </c>
      <c r="Q27" s="142">
        <f>'ورود نمرات'!Q27</f>
        <v>10</v>
      </c>
      <c r="R27" s="143">
        <f>IF('ورود نمرات'!R27=97,"غ م",IF('ورود نمرات'!R27=98,"غ غ",'ورود نمرات'!R27))</f>
        <v>14</v>
      </c>
      <c r="S27" s="142">
        <f>'ورود نمرات'!S27</f>
        <v>12</v>
      </c>
      <c r="T27" s="143">
        <f>IF('ورود نمرات'!T27=97,"غ م",IF('ورود نمرات'!T27=98,"غ غ",'ورود نمرات'!T27))</f>
        <v>17</v>
      </c>
      <c r="U27" s="142">
        <f>'ورود نمرات'!U27</f>
        <v>20</v>
      </c>
      <c r="V27" s="143">
        <f>IF('ورود نمرات'!V27=97,"غ م",IF('ورود نمرات'!V27=98,"غ غ",'ورود نمرات'!V27))</f>
        <v>20</v>
      </c>
      <c r="W27" s="142">
        <f>'ورود نمرات'!W27</f>
        <v>15</v>
      </c>
      <c r="X27" s="143">
        <f>IF('ورود نمرات'!X27=97,"غ م",IF('ورود نمرات'!X27=98,"غ غ",'ورود نمرات'!X27))</f>
        <v>15</v>
      </c>
      <c r="Y27" s="142">
        <f>'ورود نمرات'!Y27</f>
        <v>20</v>
      </c>
      <c r="Z27" s="143">
        <f>IF('ورود نمرات'!Z27=97,"غ م",IF('ورود نمرات'!Z27=98,"غ غ",'ورود نمرات'!Z27))</f>
        <v>20</v>
      </c>
      <c r="AA27" s="142">
        <f>'ورود نمرات'!AA27</f>
        <v>20</v>
      </c>
      <c r="AB27" s="143">
        <f>IF('ورود نمرات'!AB27=97,"غ م",IF('ورود نمرات'!AB27=98,"غ غ",'ورود نمرات'!AB27))</f>
        <v>20</v>
      </c>
      <c r="AC27" s="142">
        <f>'ورود نمرات'!AC27</f>
        <v>20</v>
      </c>
      <c r="AD27" s="143">
        <f>IF('ورود نمرات'!AD27=97,"غ م",IF('ورود نمرات'!AD27=98,"غ غ",'ورود نمرات'!AD27))</f>
        <v>20</v>
      </c>
      <c r="AE27" s="142">
        <f>'ورود نمرات'!AE27</f>
        <v>20</v>
      </c>
      <c r="AF27" s="143">
        <f>IF('ورود نمرات'!AF27=97,"غ م",IF('ورود نمرات'!AF27=98,"غ غ",'ورود نمرات'!AF27))</f>
        <v>20</v>
      </c>
      <c r="AG27" s="142">
        <f>'ورود نمرات'!AG27</f>
        <v>20</v>
      </c>
      <c r="AH27" s="143">
        <f>IF('ورود نمرات'!AH27=97,"غ م",IF('ورود نمرات'!AH27=98,"غ غ",'ورود نمرات'!AH27))</f>
        <v>20</v>
      </c>
      <c r="AI27" s="142">
        <f>'ورود نمرات'!AI27</f>
        <v>20</v>
      </c>
      <c r="AJ27" s="143">
        <f>IF('ورود نمرات'!AJ27=97,"غ م",IF('ورود نمرات'!AJ27=98,"غ غ",'ورود نمرات'!AJ27))</f>
        <v>20</v>
      </c>
      <c r="AK27" s="142"/>
      <c r="AL27" s="143">
        <f>'ورود نمرات'!AL27</f>
        <v>20</v>
      </c>
      <c r="AM27" s="142"/>
      <c r="AN27" s="143">
        <f>'ورود نمرات'!AN27</f>
        <v>6</v>
      </c>
      <c r="AO27" s="144">
        <f>'4'!AO27</f>
        <v>17.287878787878789</v>
      </c>
      <c r="AP27" s="145">
        <f>'4'!AP27</f>
        <v>11</v>
      </c>
    </row>
    <row r="28" spans="1:42" ht="15.75">
      <c r="A28" s="146" t="str">
        <f>'ورود نمرات'!A28</f>
        <v xml:space="preserve">علی </v>
      </c>
      <c r="B28" s="147" t="str">
        <f>'ورود نمرات'!B28</f>
        <v>كبیری بهشت خواه</v>
      </c>
      <c r="C28" s="146">
        <f>'ورود نمرات'!C28</f>
        <v>19</v>
      </c>
      <c r="D28" s="147">
        <f>IF('ورود نمرات'!D28=97,"غ م",IF('ورود نمرات'!D28=98,"غ غ",'ورود نمرات'!D28))</f>
        <v>18</v>
      </c>
      <c r="E28" s="146">
        <f>'ورود نمرات'!E28</f>
        <v>16</v>
      </c>
      <c r="F28" s="147">
        <f>IF('ورود نمرات'!F28=97,"غ م",IF('ورود نمرات'!F28=98,"غ غ",'ورود نمرات'!F28))</f>
        <v>12</v>
      </c>
      <c r="G28" s="146">
        <f>'ورود نمرات'!G28</f>
        <v>14</v>
      </c>
      <c r="H28" s="147">
        <f>IF('ورود نمرات'!H28=97,"غ م",IF('ورود نمرات'!H28=98,"غ غ",'ورود نمرات'!H28))</f>
        <v>7</v>
      </c>
      <c r="I28" s="146">
        <f>'ورود نمرات'!I28</f>
        <v>18</v>
      </c>
      <c r="J28" s="147">
        <f>IF('ورود نمرات'!J28=97,"غ م",IF('ورود نمرات'!J28=98,"غ غ",'ورود نمرات'!J28))</f>
        <v>14</v>
      </c>
      <c r="K28" s="146">
        <f>'ورود نمرات'!K28</f>
        <v>14</v>
      </c>
      <c r="L28" s="147">
        <f>IF('ورود نمرات'!L28=97,"غ م",IF('ورود نمرات'!L28=98,"غ غ",'ورود نمرات'!L28))</f>
        <v>14</v>
      </c>
      <c r="M28" s="146">
        <f>'ورود نمرات'!M28</f>
        <v>16</v>
      </c>
      <c r="N28" s="147">
        <f>IF('ورود نمرات'!N28=97,"غ م",IF('ورود نمرات'!N28=98,"غ غ",'ورود نمرات'!N28))</f>
        <v>7</v>
      </c>
      <c r="O28" s="146">
        <f>'ورود نمرات'!O28</f>
        <v>10</v>
      </c>
      <c r="P28" s="147">
        <f>IF('ورود نمرات'!P28=97,"غ م",IF('ورود نمرات'!P28=98,"غ غ",'ورود نمرات'!P28))</f>
        <v>10</v>
      </c>
      <c r="Q28" s="146">
        <f>'ورود نمرات'!Q28</f>
        <v>10</v>
      </c>
      <c r="R28" s="147">
        <f>IF('ورود نمرات'!R28=97,"غ م",IF('ورود نمرات'!R28=98,"غ غ",'ورود نمرات'!R28))</f>
        <v>1</v>
      </c>
      <c r="S28" s="146">
        <f>'ورود نمرات'!S28</f>
        <v>13.5</v>
      </c>
      <c r="T28" s="147">
        <f>IF('ورود نمرات'!T28=97,"غ م",IF('ورود نمرات'!T28=98,"غ غ",'ورود نمرات'!T28))</f>
        <v>2.5</v>
      </c>
      <c r="U28" s="146">
        <f>'ورود نمرات'!U28</f>
        <v>20</v>
      </c>
      <c r="V28" s="147">
        <f>IF('ورود نمرات'!V28=97,"غ م",IF('ورود نمرات'!V28=98,"غ غ",'ورود نمرات'!V28))</f>
        <v>20</v>
      </c>
      <c r="W28" s="146">
        <f>'ورود نمرات'!W28</f>
        <v>7</v>
      </c>
      <c r="X28" s="147">
        <f>IF('ورود نمرات'!X28=97,"غ م",IF('ورود نمرات'!X28=98,"غ غ",'ورود نمرات'!X28))</f>
        <v>5</v>
      </c>
      <c r="Y28" s="146">
        <f>'ورود نمرات'!Y28</f>
        <v>20</v>
      </c>
      <c r="Z28" s="147">
        <f>IF('ورود نمرات'!Z28=97,"غ م",IF('ورود نمرات'!Z28=98,"غ غ",'ورود نمرات'!Z28))</f>
        <v>17</v>
      </c>
      <c r="AA28" s="146">
        <f>'ورود نمرات'!AA28</f>
        <v>20</v>
      </c>
      <c r="AB28" s="147">
        <f>IF('ورود نمرات'!AB28=97,"غ م",IF('ورود نمرات'!AB28=98,"غ غ",'ورود نمرات'!AB28))</f>
        <v>20</v>
      </c>
      <c r="AC28" s="146">
        <f>'ورود نمرات'!AC28</f>
        <v>20</v>
      </c>
      <c r="AD28" s="147">
        <f>IF('ورود نمرات'!AD28=97,"غ م",IF('ورود نمرات'!AD28=98,"غ غ",'ورود نمرات'!AD28))</f>
        <v>20</v>
      </c>
      <c r="AE28" s="146">
        <f>'ورود نمرات'!AE28</f>
        <v>20</v>
      </c>
      <c r="AF28" s="147">
        <f>IF('ورود نمرات'!AF28=97,"غ م",IF('ورود نمرات'!AF28=98,"غ غ",'ورود نمرات'!AF28))</f>
        <v>20</v>
      </c>
      <c r="AG28" s="146">
        <f>'ورود نمرات'!AG28</f>
        <v>20</v>
      </c>
      <c r="AH28" s="147">
        <f>IF('ورود نمرات'!AH28=97,"غ م",IF('ورود نمرات'!AH28=98,"غ غ",'ورود نمرات'!AH28))</f>
        <v>20</v>
      </c>
      <c r="AI28" s="146">
        <f>'ورود نمرات'!AI28</f>
        <v>20</v>
      </c>
      <c r="AJ28" s="147">
        <f>IF('ورود نمرات'!AJ28=97,"غ م",IF('ورود نمرات'!AJ28=98,"غ غ",'ورود نمرات'!AJ28))</f>
        <v>18</v>
      </c>
      <c r="AK28" s="146"/>
      <c r="AL28" s="147">
        <f>'ورود نمرات'!AL28</f>
        <v>16</v>
      </c>
      <c r="AM28" s="146"/>
      <c r="AN28" s="147">
        <f>'ورود نمرات'!AN28</f>
        <v>14</v>
      </c>
      <c r="AO28" s="148">
        <f>'4'!AO28</f>
        <v>14.356060606060606</v>
      </c>
      <c r="AP28" s="149">
        <f>'4'!AP28</f>
        <v>26</v>
      </c>
    </row>
    <row r="29" spans="1:42" ht="15.75">
      <c r="A29" s="142" t="str">
        <f>'ورود نمرات'!A29</f>
        <v xml:space="preserve">محمد </v>
      </c>
      <c r="B29" s="143" t="str">
        <f>'ورود نمرات'!B29</f>
        <v>كرمی</v>
      </c>
      <c r="C29" s="142">
        <f>'ورود نمرات'!C29</f>
        <v>20</v>
      </c>
      <c r="D29" s="143">
        <f>IF('ورود نمرات'!D29=97,"غ م",IF('ورود نمرات'!D29=98,"غ غ",'ورود نمرات'!D29))</f>
        <v>20</v>
      </c>
      <c r="E29" s="142">
        <f>'ورود نمرات'!E29</f>
        <v>20</v>
      </c>
      <c r="F29" s="143">
        <f>IF('ورود نمرات'!F29=97,"غ م",IF('ورود نمرات'!F29=98,"غ غ",'ورود نمرات'!F29))</f>
        <v>20</v>
      </c>
      <c r="G29" s="142">
        <f>'ورود نمرات'!G29</f>
        <v>20</v>
      </c>
      <c r="H29" s="143">
        <f>IF('ورود نمرات'!H29=97,"غ م",IF('ورود نمرات'!H29=98,"غ غ",'ورود نمرات'!H29))</f>
        <v>20</v>
      </c>
      <c r="I29" s="142">
        <f>'ورود نمرات'!I29</f>
        <v>20</v>
      </c>
      <c r="J29" s="143">
        <f>IF('ورود نمرات'!J29=97,"غ م",IF('ورود نمرات'!J29=98,"غ غ",'ورود نمرات'!J29))</f>
        <v>19</v>
      </c>
      <c r="K29" s="142">
        <f>'ورود نمرات'!K29</f>
        <v>20</v>
      </c>
      <c r="L29" s="143">
        <f>IF('ورود نمرات'!L29=97,"غ م",IF('ورود نمرات'!L29=98,"غ غ",'ورود نمرات'!L29))</f>
        <v>20</v>
      </c>
      <c r="M29" s="142">
        <f>'ورود نمرات'!M29</f>
        <v>20</v>
      </c>
      <c r="N29" s="143">
        <f>IF('ورود نمرات'!N29=97,"غ م",IF('ورود نمرات'!N29=98,"غ غ",'ورود نمرات'!N29))</f>
        <v>20</v>
      </c>
      <c r="O29" s="142">
        <f>'ورود نمرات'!O29</f>
        <v>20</v>
      </c>
      <c r="P29" s="143">
        <f>IF('ورود نمرات'!P29=97,"غ م",IF('ورود نمرات'!P29=98,"غ غ",'ورود نمرات'!P29))</f>
        <v>19</v>
      </c>
      <c r="Q29" s="142">
        <f>'ورود نمرات'!Q29</f>
        <v>20</v>
      </c>
      <c r="R29" s="143">
        <f>IF('ورود نمرات'!R29=97,"غ م",IF('ورود نمرات'!R29=98,"غ غ",'ورود نمرات'!R29))</f>
        <v>17</v>
      </c>
      <c r="S29" s="142">
        <f>'ورود نمرات'!S29</f>
        <v>20</v>
      </c>
      <c r="T29" s="143">
        <f>IF('ورود نمرات'!T29=97,"غ م",IF('ورود نمرات'!T29=98,"غ غ",'ورود نمرات'!T29))</f>
        <v>18</v>
      </c>
      <c r="U29" s="142">
        <f>'ورود نمرات'!U29</f>
        <v>20</v>
      </c>
      <c r="V29" s="143">
        <f>IF('ورود نمرات'!V29=97,"غ م",IF('ورود نمرات'!V29=98,"غ غ",'ورود نمرات'!V29))</f>
        <v>20</v>
      </c>
      <c r="W29" s="142">
        <f>'ورود نمرات'!W29</f>
        <v>16</v>
      </c>
      <c r="X29" s="143">
        <f>IF('ورود نمرات'!X29=97,"غ م",IF('ورود نمرات'!X29=98,"غ غ",'ورود نمرات'!X29))</f>
        <v>14</v>
      </c>
      <c r="Y29" s="142">
        <f>'ورود نمرات'!Y29</f>
        <v>20</v>
      </c>
      <c r="Z29" s="143">
        <f>IF('ورود نمرات'!Z29=97,"غ م",IF('ورود نمرات'!Z29=98,"غ غ",'ورود نمرات'!Z29))</f>
        <v>20</v>
      </c>
      <c r="AA29" s="142">
        <f>'ورود نمرات'!AA29</f>
        <v>20</v>
      </c>
      <c r="AB29" s="143">
        <f>IF('ورود نمرات'!AB29=97,"غ م",IF('ورود نمرات'!AB29=98,"غ غ",'ورود نمرات'!AB29))</f>
        <v>20</v>
      </c>
      <c r="AC29" s="142">
        <f>'ورود نمرات'!AC29</f>
        <v>20</v>
      </c>
      <c r="AD29" s="143">
        <f>IF('ورود نمرات'!AD29=97,"غ م",IF('ورود نمرات'!AD29=98,"غ غ",'ورود نمرات'!AD29))</f>
        <v>20</v>
      </c>
      <c r="AE29" s="142">
        <f>'ورود نمرات'!AE29</f>
        <v>20</v>
      </c>
      <c r="AF29" s="143">
        <f>IF('ورود نمرات'!AF29=97,"غ م",IF('ورود نمرات'!AF29=98,"غ غ",'ورود نمرات'!AF29))</f>
        <v>18</v>
      </c>
      <c r="AG29" s="142">
        <f>'ورود نمرات'!AG29</f>
        <v>20</v>
      </c>
      <c r="AH29" s="143">
        <f>IF('ورود نمرات'!AH29=97,"غ م",IF('ورود نمرات'!AH29=98,"غ غ",'ورود نمرات'!AH29))</f>
        <v>20</v>
      </c>
      <c r="AI29" s="142">
        <f>'ورود نمرات'!AI29</f>
        <v>15</v>
      </c>
      <c r="AJ29" s="143">
        <f>IF('ورود نمرات'!AJ29=97,"غ م",IF('ورود نمرات'!AJ29=98,"غ غ",'ورود نمرات'!AJ29))</f>
        <v>16</v>
      </c>
      <c r="AK29" s="142"/>
      <c r="AL29" s="143">
        <f>'ورود نمرات'!AL29</f>
        <v>18</v>
      </c>
      <c r="AM29" s="142"/>
      <c r="AN29" s="143">
        <f>'ورود نمرات'!AN29</f>
        <v>0</v>
      </c>
      <c r="AO29" s="144">
        <f>'4'!AO29</f>
        <v>18.075757575757578</v>
      </c>
      <c r="AP29" s="145">
        <f>'4'!AP29</f>
        <v>6</v>
      </c>
    </row>
    <row r="30" spans="1:42" ht="15.75">
      <c r="A30" s="146" t="str">
        <f>'ورود نمرات'!A30</f>
        <v xml:space="preserve">محمدپارسا </v>
      </c>
      <c r="B30" s="147" t="str">
        <f>'ورود نمرات'!B30</f>
        <v>كریمی</v>
      </c>
      <c r="C30" s="146">
        <f>'ورود نمرات'!C30</f>
        <v>20</v>
      </c>
      <c r="D30" s="147">
        <f>IF('ورود نمرات'!D30=97,"غ م",IF('ورود نمرات'!D30=98,"غ غ",'ورود نمرات'!D30))</f>
        <v>19</v>
      </c>
      <c r="E30" s="146">
        <f>'ورود نمرات'!E30</f>
        <v>20</v>
      </c>
      <c r="F30" s="147">
        <f>IF('ورود نمرات'!F30=97,"غ م",IF('ورود نمرات'!F30=98,"غ غ",'ورود نمرات'!F30))</f>
        <v>18</v>
      </c>
      <c r="G30" s="146">
        <f>'ورود نمرات'!G30</f>
        <v>20</v>
      </c>
      <c r="H30" s="147">
        <f>IF('ورود نمرات'!H30=97,"غ م",IF('ورود نمرات'!H30=98,"غ غ",'ورود نمرات'!H30))</f>
        <v>20</v>
      </c>
      <c r="I30" s="146">
        <f>'ورود نمرات'!I30</f>
        <v>20</v>
      </c>
      <c r="J30" s="147">
        <f>IF('ورود نمرات'!J30=97,"غ م",IF('ورود نمرات'!J30=98,"غ غ",'ورود نمرات'!J30))</f>
        <v>19</v>
      </c>
      <c r="K30" s="146">
        <f>'ورود نمرات'!K30</f>
        <v>19</v>
      </c>
      <c r="L30" s="147">
        <f>IF('ورود نمرات'!L30=97,"غ م",IF('ورود نمرات'!L30=98,"غ غ",'ورود نمرات'!L30))</f>
        <v>19</v>
      </c>
      <c r="M30" s="146">
        <f>'ورود نمرات'!M30</f>
        <v>14</v>
      </c>
      <c r="N30" s="147">
        <f>IF('ورود نمرات'!N30=97,"غ م",IF('ورود نمرات'!N30=98,"غ غ",'ورود نمرات'!N30))</f>
        <v>8</v>
      </c>
      <c r="O30" s="146">
        <f>'ورود نمرات'!O30</f>
        <v>18</v>
      </c>
      <c r="P30" s="147">
        <f>IF('ورود نمرات'!P30=97,"غ م",IF('ورود نمرات'!P30=98,"غ غ",'ورود نمرات'!P30))</f>
        <v>18</v>
      </c>
      <c r="Q30" s="146">
        <f>'ورود نمرات'!Q30</f>
        <v>10</v>
      </c>
      <c r="R30" s="147">
        <f>IF('ورود نمرات'!R30=97,"غ م",IF('ورود نمرات'!R30=98,"غ غ",'ورود نمرات'!R30))</f>
        <v>8</v>
      </c>
      <c r="S30" s="146">
        <f>'ورود نمرات'!S30</f>
        <v>17</v>
      </c>
      <c r="T30" s="147">
        <f>IF('ورود نمرات'!T30=97,"غ م",IF('ورود نمرات'!T30=98,"غ غ",'ورود نمرات'!T30))</f>
        <v>10</v>
      </c>
      <c r="U30" s="146">
        <f>'ورود نمرات'!U30</f>
        <v>20</v>
      </c>
      <c r="V30" s="147">
        <f>IF('ورود نمرات'!V30=97,"غ م",IF('ورود نمرات'!V30=98,"غ غ",'ورود نمرات'!V30))</f>
        <v>20</v>
      </c>
      <c r="W30" s="146">
        <f>'ورود نمرات'!W30</f>
        <v>16</v>
      </c>
      <c r="X30" s="147">
        <f>IF('ورود نمرات'!X30=97,"غ م",IF('ورود نمرات'!X30=98,"غ غ",'ورود نمرات'!X30))</f>
        <v>14</v>
      </c>
      <c r="Y30" s="146">
        <f>'ورود نمرات'!Y30</f>
        <v>20</v>
      </c>
      <c r="Z30" s="147">
        <f>IF('ورود نمرات'!Z30=97,"غ م",IF('ورود نمرات'!Z30=98,"غ غ",'ورود نمرات'!Z30))</f>
        <v>20</v>
      </c>
      <c r="AA30" s="146">
        <f>'ورود نمرات'!AA30</f>
        <v>20</v>
      </c>
      <c r="AB30" s="147">
        <f>IF('ورود نمرات'!AB30=97,"غ م",IF('ورود نمرات'!AB30=98,"غ غ",'ورود نمرات'!AB30))</f>
        <v>20</v>
      </c>
      <c r="AC30" s="146">
        <f>'ورود نمرات'!AC30</f>
        <v>20</v>
      </c>
      <c r="AD30" s="147">
        <f>IF('ورود نمرات'!AD30=97,"غ م",IF('ورود نمرات'!AD30=98,"غ غ",'ورود نمرات'!AD30))</f>
        <v>20</v>
      </c>
      <c r="AE30" s="146">
        <f>'ورود نمرات'!AE30</f>
        <v>15</v>
      </c>
      <c r="AF30" s="147">
        <f>IF('ورود نمرات'!AF30=97,"غ م",IF('ورود نمرات'!AF30=98,"غ غ",'ورود نمرات'!AF30))</f>
        <v>16</v>
      </c>
      <c r="AG30" s="146">
        <f>'ورود نمرات'!AG30</f>
        <v>10</v>
      </c>
      <c r="AH30" s="147">
        <f>IF('ورود نمرات'!AH30=97,"غ م",IF('ورود نمرات'!AH30=98,"غ غ",'ورود نمرات'!AH30))</f>
        <v>10</v>
      </c>
      <c r="AI30" s="146">
        <f>'ورود نمرات'!AI30</f>
        <v>20</v>
      </c>
      <c r="AJ30" s="147">
        <f>IF('ورود نمرات'!AJ30=97,"غ م",IF('ورود نمرات'!AJ30=98,"غ غ",'ورود نمرات'!AJ30))</f>
        <v>20</v>
      </c>
      <c r="AK30" s="146"/>
      <c r="AL30" s="147">
        <f>'ورود نمرات'!AL30</f>
        <v>20</v>
      </c>
      <c r="AM30" s="146"/>
      <c r="AN30" s="147">
        <f>'ورود نمرات'!AN30</f>
        <v>6</v>
      </c>
      <c r="AO30" s="148">
        <f>'4'!AO30</f>
        <v>16.234848484848484</v>
      </c>
      <c r="AP30" s="149">
        <f>'4'!AP30</f>
        <v>15</v>
      </c>
    </row>
    <row r="31" spans="1:42" ht="15.75">
      <c r="A31" s="142" t="str">
        <f>'ورود نمرات'!A31</f>
        <v xml:space="preserve">امیر </v>
      </c>
      <c r="B31" s="143" t="str">
        <f>'ورود نمرات'!B31</f>
        <v>كلاته ملائی</v>
      </c>
      <c r="C31" s="142">
        <f>'ورود نمرات'!C31</f>
        <v>18</v>
      </c>
      <c r="D31" s="143">
        <f>IF('ورود نمرات'!D31=97,"غ م",IF('ورود نمرات'!D31=98,"غ غ",'ورود نمرات'!D31))</f>
        <v>14</v>
      </c>
      <c r="E31" s="142">
        <f>'ورود نمرات'!E31</f>
        <v>16</v>
      </c>
      <c r="F31" s="143">
        <f>IF('ورود نمرات'!F31=97,"غ م",IF('ورود نمرات'!F31=98,"غ غ",'ورود نمرات'!F31))</f>
        <v>13</v>
      </c>
      <c r="G31" s="142">
        <f>'ورود نمرات'!G31</f>
        <v>17</v>
      </c>
      <c r="H31" s="143">
        <f>IF('ورود نمرات'!H31=97,"غ م",IF('ورود نمرات'!H31=98,"غ غ",'ورود نمرات'!H31))</f>
        <v>18</v>
      </c>
      <c r="I31" s="142">
        <f>'ورود نمرات'!I31</f>
        <v>13</v>
      </c>
      <c r="J31" s="143">
        <f>IF('ورود نمرات'!J31=97,"غ م",IF('ورود نمرات'!J31=98,"غ غ",'ورود نمرات'!J31))</f>
        <v>19</v>
      </c>
      <c r="K31" s="142">
        <f>'ورود نمرات'!K31</f>
        <v>14</v>
      </c>
      <c r="L31" s="143">
        <f>IF('ورود نمرات'!L31=97,"غ م",IF('ورود نمرات'!L31=98,"غ غ",'ورود نمرات'!L31))</f>
        <v>14</v>
      </c>
      <c r="M31" s="142">
        <f>'ورود نمرات'!M31</f>
        <v>13</v>
      </c>
      <c r="N31" s="143">
        <f>IF('ورود نمرات'!N31=97,"غ م",IF('ورود نمرات'!N31=98,"غ غ",'ورود نمرات'!N31))</f>
        <v>5</v>
      </c>
      <c r="O31" s="142">
        <f>'ورود نمرات'!O31</f>
        <v>14</v>
      </c>
      <c r="P31" s="143">
        <f>IF('ورود نمرات'!P31=97,"غ م",IF('ورود نمرات'!P31=98,"غ غ",'ورود نمرات'!P31))</f>
        <v>6</v>
      </c>
      <c r="Q31" s="142">
        <f>'ورود نمرات'!Q31</f>
        <v>8</v>
      </c>
      <c r="R31" s="143">
        <f>IF('ورود نمرات'!R31=97,"غ م",IF('ورود نمرات'!R31=98,"غ غ",'ورود نمرات'!R31))</f>
        <v>2</v>
      </c>
      <c r="S31" s="142">
        <f>'ورود نمرات'!S31</f>
        <v>12</v>
      </c>
      <c r="T31" s="143">
        <f>IF('ورود نمرات'!T31=97,"غ م",IF('ورود نمرات'!T31=98,"غ غ",'ورود نمرات'!T31))</f>
        <v>1.5</v>
      </c>
      <c r="U31" s="142">
        <f>'ورود نمرات'!U31</f>
        <v>20</v>
      </c>
      <c r="V31" s="143">
        <f>IF('ورود نمرات'!V31=97,"غ م",IF('ورود نمرات'!V31=98,"غ غ",'ورود نمرات'!V31))</f>
        <v>20</v>
      </c>
      <c r="W31" s="142">
        <f>'ورود نمرات'!W31</f>
        <v>12</v>
      </c>
      <c r="X31" s="143">
        <f>IF('ورود نمرات'!X31=97,"غ م",IF('ورود نمرات'!X31=98,"غ غ",'ورود نمرات'!X31))</f>
        <v>8</v>
      </c>
      <c r="Y31" s="142">
        <f>'ورود نمرات'!Y31</f>
        <v>20</v>
      </c>
      <c r="Z31" s="143">
        <f>IF('ورود نمرات'!Z31=97,"غ م",IF('ورود نمرات'!Z31=98,"غ غ",'ورود نمرات'!Z31))</f>
        <v>19</v>
      </c>
      <c r="AA31" s="142">
        <f>'ورود نمرات'!AA31</f>
        <v>10</v>
      </c>
      <c r="AB31" s="143">
        <f>IF('ورود نمرات'!AB31=97,"غ م",IF('ورود نمرات'!AB31=98,"غ غ",'ورود نمرات'!AB31))</f>
        <v>10</v>
      </c>
      <c r="AC31" s="142">
        <f>'ورود نمرات'!AC31</f>
        <v>20</v>
      </c>
      <c r="AD31" s="143">
        <f>IF('ورود نمرات'!AD31=97,"غ م",IF('ورود نمرات'!AD31=98,"غ غ",'ورود نمرات'!AD31))</f>
        <v>20</v>
      </c>
      <c r="AE31" s="142">
        <f>'ورود نمرات'!AE31</f>
        <v>20</v>
      </c>
      <c r="AF31" s="143">
        <f>IF('ورود نمرات'!AF31=97,"غ م",IF('ورود نمرات'!AF31=98,"غ غ",'ورود نمرات'!AF31))</f>
        <v>20</v>
      </c>
      <c r="AG31" s="142">
        <f>'ورود نمرات'!AG31</f>
        <v>20</v>
      </c>
      <c r="AH31" s="143">
        <f>IF('ورود نمرات'!AH31=97,"غ م",IF('ورود نمرات'!AH31=98,"غ غ",'ورود نمرات'!AH31))</f>
        <v>20</v>
      </c>
      <c r="AI31" s="142">
        <f>'ورود نمرات'!AI31</f>
        <v>15</v>
      </c>
      <c r="AJ31" s="143">
        <f>IF('ورود نمرات'!AJ31=97,"غ م",IF('ورود نمرات'!AJ31=98,"غ غ",'ورود نمرات'!AJ31))</f>
        <v>16</v>
      </c>
      <c r="AK31" s="142"/>
      <c r="AL31" s="143">
        <f>'ورود نمرات'!AL31</f>
        <v>20</v>
      </c>
      <c r="AM31" s="142"/>
      <c r="AN31" s="143">
        <f>'ورود نمرات'!AN31</f>
        <v>8.5</v>
      </c>
      <c r="AO31" s="144">
        <f>'4'!AO31</f>
        <v>13.992424242424242</v>
      </c>
      <c r="AP31" s="145">
        <f>'4'!AP31</f>
        <v>30</v>
      </c>
    </row>
    <row r="32" spans="1:42" ht="15.75">
      <c r="A32" s="146" t="str">
        <f>'ورود نمرات'!A32</f>
        <v xml:space="preserve">محمد </v>
      </c>
      <c r="B32" s="147" t="str">
        <f>'ورود نمرات'!B32</f>
        <v>مختاری مقدم</v>
      </c>
      <c r="C32" s="146">
        <f>'ورود نمرات'!C32</f>
        <v>19</v>
      </c>
      <c r="D32" s="147" t="str">
        <f>IF('ورود نمرات'!D32=97,"غ م",IF('ورود نمرات'!D32=98,"غ غ",'ورود نمرات'!D32))</f>
        <v>غ م</v>
      </c>
      <c r="E32" s="146">
        <f>'ورود نمرات'!E32</f>
        <v>12</v>
      </c>
      <c r="F32" s="147" t="str">
        <f>IF('ورود نمرات'!F32=97,"غ م",IF('ورود نمرات'!F32=98,"غ غ",'ورود نمرات'!F32))</f>
        <v>غ غ</v>
      </c>
      <c r="G32" s="146">
        <f>'ورود نمرات'!G32</f>
        <v>10</v>
      </c>
      <c r="H32" s="147">
        <f>IF('ورود نمرات'!H32=97,"غ م",IF('ورود نمرات'!H32=98,"غ غ",'ورود نمرات'!H32))</f>
        <v>12</v>
      </c>
      <c r="I32" s="146">
        <f>'ورود نمرات'!I32</f>
        <v>16</v>
      </c>
      <c r="J32" s="147" t="str">
        <f>IF('ورود نمرات'!J32=97,"غ م",IF('ورود نمرات'!J32=98,"غ غ",'ورود نمرات'!J32))</f>
        <v>غ م</v>
      </c>
      <c r="K32" s="146">
        <f>'ورود نمرات'!K32</f>
        <v>10</v>
      </c>
      <c r="L32" s="147" t="str">
        <f>IF('ورود نمرات'!L32=97,"غ م",IF('ورود نمرات'!L32=98,"غ غ",'ورود نمرات'!L32))</f>
        <v>غ م</v>
      </c>
      <c r="M32" s="146">
        <f>'ورود نمرات'!M32</f>
        <v>3</v>
      </c>
      <c r="N32" s="147">
        <f>IF('ورود نمرات'!N32=97,"غ م",IF('ورود نمرات'!N32=98,"غ غ",'ورود نمرات'!N32))</f>
        <v>14</v>
      </c>
      <c r="O32" s="146">
        <f>'ورود نمرات'!O32</f>
        <v>7</v>
      </c>
      <c r="P32" s="147" t="str">
        <f>IF('ورود نمرات'!P32=97,"غ م",IF('ورود نمرات'!P32=98,"غ غ",'ورود نمرات'!P32))</f>
        <v>غ غ</v>
      </c>
      <c r="Q32" s="146">
        <f>'ورود نمرات'!Q32</f>
        <v>11</v>
      </c>
      <c r="R32" s="147" t="str">
        <f>IF('ورود نمرات'!R32=97,"غ م",IF('ورود نمرات'!R32=98,"غ غ",'ورود نمرات'!R32))</f>
        <v>غ م</v>
      </c>
      <c r="S32" s="146">
        <f>'ورود نمرات'!S32</f>
        <v>15</v>
      </c>
      <c r="T32" s="147" t="str">
        <f>IF('ورود نمرات'!T32=97,"غ م",IF('ورود نمرات'!T32=98,"غ غ",'ورود نمرات'!T32))</f>
        <v>غ غ</v>
      </c>
      <c r="U32" s="146">
        <f>'ورود نمرات'!U32</f>
        <v>19</v>
      </c>
      <c r="V32" s="147">
        <f>IF('ورود نمرات'!V32=97,"غ م",IF('ورود نمرات'!V32=98,"غ غ",'ورود نمرات'!V32))</f>
        <v>20</v>
      </c>
      <c r="W32" s="146">
        <f>'ورود نمرات'!W32</f>
        <v>20</v>
      </c>
      <c r="X32" s="147" t="str">
        <f>IF('ورود نمرات'!X32=97,"غ م",IF('ورود نمرات'!X32=98,"غ غ",'ورود نمرات'!X32))</f>
        <v>غ غ</v>
      </c>
      <c r="Y32" s="146">
        <f>'ورود نمرات'!Y32</f>
        <v>10</v>
      </c>
      <c r="Z32" s="147" t="str">
        <f>IF('ورود نمرات'!Z32=97,"غ م",IF('ورود نمرات'!Z32=98,"غ غ",'ورود نمرات'!Z32))</f>
        <v>غ م</v>
      </c>
      <c r="AA32" s="146">
        <f>'ورود نمرات'!AA32</f>
        <v>10</v>
      </c>
      <c r="AB32" s="147">
        <f>IF('ورود نمرات'!AB32=97,"غ م",IF('ورود نمرات'!AB32=98,"غ غ",'ورود نمرات'!AB32))</f>
        <v>10</v>
      </c>
      <c r="AC32" s="146">
        <f>'ورود نمرات'!AC32</f>
        <v>20</v>
      </c>
      <c r="AD32" s="147">
        <f>IF('ورود نمرات'!AD32=97,"غ م",IF('ورود نمرات'!AD32=98,"غ غ",'ورود نمرات'!AD32))</f>
        <v>20</v>
      </c>
      <c r="AE32" s="146">
        <f>'ورود نمرات'!AE32</f>
        <v>20</v>
      </c>
      <c r="AF32" s="147">
        <f>IF('ورود نمرات'!AF32=97,"غ م",IF('ورود نمرات'!AF32=98,"غ غ",'ورود نمرات'!AF32))</f>
        <v>20</v>
      </c>
      <c r="AG32" s="146">
        <f>'ورود نمرات'!AG32</f>
        <v>10</v>
      </c>
      <c r="AH32" s="147">
        <f>IF('ورود نمرات'!AH32=97,"غ م",IF('ورود نمرات'!AH32=98,"غ غ",'ورود نمرات'!AH32))</f>
        <v>10</v>
      </c>
      <c r="AI32" s="146">
        <f>'ورود نمرات'!AI32</f>
        <v>20</v>
      </c>
      <c r="AJ32" s="147">
        <f>IF('ورود نمرات'!AJ32=97,"غ م",IF('ورود نمرات'!AJ32=98,"غ غ",'ورود نمرات'!AJ32))</f>
        <v>20</v>
      </c>
      <c r="AK32" s="146"/>
      <c r="AL32" s="147">
        <f>'ورود نمرات'!AL32</f>
        <v>13</v>
      </c>
      <c r="AM32" s="146"/>
      <c r="AN32" s="147">
        <f>'ورود نمرات'!AN32</f>
        <v>11.5</v>
      </c>
      <c r="AO32" s="148">
        <f>'4'!AO32</f>
        <v>11.386363636363637</v>
      </c>
      <c r="AP32" s="149">
        <f>'4'!AP32</f>
        <v>43</v>
      </c>
    </row>
    <row r="33" spans="1:42" ht="15.75">
      <c r="A33" s="142" t="str">
        <f>'ورود نمرات'!A33</f>
        <v xml:space="preserve">مهدی  </v>
      </c>
      <c r="B33" s="143" t="str">
        <f>'ورود نمرات'!B33</f>
        <v>مرتضوی</v>
      </c>
      <c r="C33" s="142">
        <f>'ورود نمرات'!C33</f>
        <v>20</v>
      </c>
      <c r="D33" s="143">
        <f>IF('ورود نمرات'!D33=97,"غ م",IF('ورود نمرات'!D33=98,"غ غ",'ورود نمرات'!D33))</f>
        <v>20</v>
      </c>
      <c r="E33" s="142">
        <f>'ورود نمرات'!E33</f>
        <v>20</v>
      </c>
      <c r="F33" s="143">
        <f>IF('ورود نمرات'!F33=97,"غ م",IF('ورود نمرات'!F33=98,"غ غ",'ورود نمرات'!F33))</f>
        <v>18</v>
      </c>
      <c r="G33" s="142">
        <f>'ورود نمرات'!G33</f>
        <v>20</v>
      </c>
      <c r="H33" s="143">
        <f>IF('ورود نمرات'!H33=97,"غ م",IF('ورود نمرات'!H33=98,"غ غ",'ورود نمرات'!H33))</f>
        <v>20</v>
      </c>
      <c r="I33" s="142">
        <f>'ورود نمرات'!I33</f>
        <v>20</v>
      </c>
      <c r="J33" s="143">
        <f>IF('ورود نمرات'!J33=97,"غ م",IF('ورود نمرات'!J33=98,"غ غ",'ورود نمرات'!J33))</f>
        <v>20</v>
      </c>
      <c r="K33" s="142">
        <f>'ورود نمرات'!K33</f>
        <v>20</v>
      </c>
      <c r="L33" s="143">
        <f>IF('ورود نمرات'!L33=97,"غ م",IF('ورود نمرات'!L33=98,"غ غ",'ورود نمرات'!L33))</f>
        <v>20</v>
      </c>
      <c r="M33" s="142">
        <f>'ورود نمرات'!M33</f>
        <v>20</v>
      </c>
      <c r="N33" s="143" t="str">
        <f>IF('ورود نمرات'!N33=97,"غ م",IF('ورود نمرات'!N33=98,"غ غ",'ورود نمرات'!N33))</f>
        <v>غ م</v>
      </c>
      <c r="O33" s="142">
        <f>'ورود نمرات'!O33</f>
        <v>20</v>
      </c>
      <c r="P33" s="143" t="str">
        <f>IF('ورود نمرات'!P33=97,"غ م",IF('ورود نمرات'!P33=98,"غ غ",'ورود نمرات'!P33))</f>
        <v>غ غ</v>
      </c>
      <c r="Q33" s="142">
        <f>'ورود نمرات'!Q33</f>
        <v>20</v>
      </c>
      <c r="R33" s="143">
        <f>IF('ورود نمرات'!R33=97,"غ م",IF('ورود نمرات'!R33=98,"غ غ",'ورود نمرات'!R33))</f>
        <v>13</v>
      </c>
      <c r="S33" s="142">
        <f>'ورود نمرات'!S33</f>
        <v>17</v>
      </c>
      <c r="T33" s="143">
        <f>IF('ورود نمرات'!T33=97,"غ م",IF('ورود نمرات'!T33=98,"غ غ",'ورود نمرات'!T33))</f>
        <v>14.5</v>
      </c>
      <c r="U33" s="142">
        <f>'ورود نمرات'!U33</f>
        <v>20</v>
      </c>
      <c r="V33" s="143">
        <f>IF('ورود نمرات'!V33=97,"غ م",IF('ورود نمرات'!V33=98,"غ غ",'ورود نمرات'!V33))</f>
        <v>20</v>
      </c>
      <c r="W33" s="142">
        <f>'ورود نمرات'!W33</f>
        <v>20</v>
      </c>
      <c r="X33" s="143">
        <f>IF('ورود نمرات'!X33=97,"غ م",IF('ورود نمرات'!X33=98,"غ غ",'ورود نمرات'!X33))</f>
        <v>20</v>
      </c>
      <c r="Y33" s="142">
        <f>'ورود نمرات'!Y33</f>
        <v>20</v>
      </c>
      <c r="Z33" s="143">
        <f>IF('ورود نمرات'!Z33=97,"غ م",IF('ورود نمرات'!Z33=98,"غ غ",'ورود نمرات'!Z33))</f>
        <v>20</v>
      </c>
      <c r="AA33" s="142">
        <f>'ورود نمرات'!AA33</f>
        <v>20</v>
      </c>
      <c r="AB33" s="143">
        <f>IF('ورود نمرات'!AB33=97,"غ م",IF('ورود نمرات'!AB33=98,"غ غ",'ورود نمرات'!AB33))</f>
        <v>20</v>
      </c>
      <c r="AC33" s="142">
        <f>'ورود نمرات'!AC33</f>
        <v>20</v>
      </c>
      <c r="AD33" s="143">
        <f>IF('ورود نمرات'!AD33=97,"غ م",IF('ورود نمرات'!AD33=98,"غ غ",'ورود نمرات'!AD33))</f>
        <v>20</v>
      </c>
      <c r="AE33" s="142">
        <f>'ورود نمرات'!AE33</f>
        <v>20</v>
      </c>
      <c r="AF33" s="143">
        <f>IF('ورود نمرات'!AF33=97,"غ م",IF('ورود نمرات'!AF33=98,"غ غ",'ورود نمرات'!AF33))</f>
        <v>20</v>
      </c>
      <c r="AG33" s="142">
        <f>'ورود نمرات'!AG33</f>
        <v>20</v>
      </c>
      <c r="AH33" s="143">
        <f>IF('ورود نمرات'!AH33=97,"غ م",IF('ورود نمرات'!AH33=98,"غ غ",'ورود نمرات'!AH33))</f>
        <v>20</v>
      </c>
      <c r="AI33" s="142">
        <f>'ورود نمرات'!AI33</f>
        <v>20</v>
      </c>
      <c r="AJ33" s="143">
        <f>IF('ورود نمرات'!AJ33=97,"غ م",IF('ورود نمرات'!AJ33=98,"غ غ",'ورود نمرات'!AJ33))</f>
        <v>20</v>
      </c>
      <c r="AK33" s="142"/>
      <c r="AL33" s="143">
        <f>'ورود نمرات'!AL33</f>
        <v>20</v>
      </c>
      <c r="AM33" s="142"/>
      <c r="AN33" s="143">
        <f>'ورود نمرات'!AN33</f>
        <v>17</v>
      </c>
      <c r="AO33" s="144">
        <f>'4'!AO33</f>
        <v>18.621212121212121</v>
      </c>
      <c r="AP33" s="145">
        <f>'4'!AP33</f>
        <v>3</v>
      </c>
    </row>
    <row r="34" spans="1:42" ht="15.75">
      <c r="A34" s="146" t="str">
        <f>'ورود نمرات'!A34</f>
        <v xml:space="preserve">علیرضا </v>
      </c>
      <c r="B34" s="147" t="str">
        <f>'ورود نمرات'!B34</f>
        <v>نجاری ارانی</v>
      </c>
      <c r="C34" s="146">
        <f>'ورود نمرات'!C34</f>
        <v>19</v>
      </c>
      <c r="D34" s="147">
        <f>IF('ورود نمرات'!D34=97,"غ م",IF('ورود نمرات'!D34=98,"غ غ",'ورود نمرات'!D34))</f>
        <v>13</v>
      </c>
      <c r="E34" s="146">
        <f>'ورود نمرات'!E34</f>
        <v>15</v>
      </c>
      <c r="F34" s="147">
        <f>IF('ورود نمرات'!F34=97,"غ م",IF('ورود نمرات'!F34=98,"غ غ",'ورود نمرات'!F34))</f>
        <v>10</v>
      </c>
      <c r="G34" s="146">
        <f>'ورود نمرات'!G34</f>
        <v>17</v>
      </c>
      <c r="H34" s="147">
        <f>IF('ورود نمرات'!H34=97,"غ م",IF('ورود نمرات'!H34=98,"غ غ",'ورود نمرات'!H34))</f>
        <v>15</v>
      </c>
      <c r="I34" s="146">
        <f>'ورود نمرات'!I34</f>
        <v>20</v>
      </c>
      <c r="J34" s="147">
        <f>IF('ورود نمرات'!J34=97,"غ م",IF('ورود نمرات'!J34=98,"غ غ",'ورود نمرات'!J34))</f>
        <v>19</v>
      </c>
      <c r="K34" s="146">
        <f>'ورود نمرات'!K34</f>
        <v>18</v>
      </c>
      <c r="L34" s="147">
        <f>IF('ورود نمرات'!L34=97,"غ م",IF('ورود نمرات'!L34=98,"غ غ",'ورود نمرات'!L34))</f>
        <v>18</v>
      </c>
      <c r="M34" s="146">
        <f>'ورود نمرات'!M34</f>
        <v>13</v>
      </c>
      <c r="N34" s="147">
        <f>IF('ورود نمرات'!N34=97,"غ م",IF('ورود نمرات'!N34=98,"غ غ",'ورود نمرات'!N34))</f>
        <v>7</v>
      </c>
      <c r="O34" s="146">
        <f>'ورود نمرات'!O34</f>
        <v>12</v>
      </c>
      <c r="P34" s="147">
        <f>IF('ورود نمرات'!P34=97,"غ م",IF('ورود نمرات'!P34=98,"غ غ",'ورود نمرات'!P34))</f>
        <v>5</v>
      </c>
      <c r="Q34" s="146">
        <f>'ورود نمرات'!Q34</f>
        <v>6</v>
      </c>
      <c r="R34" s="147">
        <f>IF('ورود نمرات'!R34=97,"غ م",IF('ورود نمرات'!R34=98,"غ غ",'ورود نمرات'!R34))</f>
        <v>4</v>
      </c>
      <c r="S34" s="146">
        <f>'ورود نمرات'!S34</f>
        <v>13.5</v>
      </c>
      <c r="T34" s="147">
        <f>IF('ورود نمرات'!T34=97,"غ م",IF('ورود نمرات'!T34=98,"غ غ",'ورود نمرات'!T34))</f>
        <v>4.5</v>
      </c>
      <c r="U34" s="146">
        <f>'ورود نمرات'!U34</f>
        <v>20</v>
      </c>
      <c r="V34" s="147">
        <f>IF('ورود نمرات'!V34=97,"غ م",IF('ورود نمرات'!V34=98,"غ غ",'ورود نمرات'!V34))</f>
        <v>20</v>
      </c>
      <c r="W34" s="146">
        <f>'ورود نمرات'!W34</f>
        <v>12</v>
      </c>
      <c r="X34" s="147">
        <f>IF('ورود نمرات'!X34=97,"غ م",IF('ورود نمرات'!X34=98,"غ غ",'ورود نمرات'!X34))</f>
        <v>8</v>
      </c>
      <c r="Y34" s="146">
        <f>'ورود نمرات'!Y34</f>
        <v>20</v>
      </c>
      <c r="Z34" s="147">
        <f>IF('ورود نمرات'!Z34=97,"غ م",IF('ورود نمرات'!Z34=98,"غ غ",'ورود نمرات'!Z34))</f>
        <v>18</v>
      </c>
      <c r="AA34" s="146">
        <f>'ورود نمرات'!AA34</f>
        <v>20</v>
      </c>
      <c r="AB34" s="147">
        <f>IF('ورود نمرات'!AB34=97,"غ م",IF('ورود نمرات'!AB34=98,"غ غ",'ورود نمرات'!AB34))</f>
        <v>20</v>
      </c>
      <c r="AC34" s="146">
        <f>'ورود نمرات'!AC34</f>
        <v>20</v>
      </c>
      <c r="AD34" s="147">
        <f>IF('ورود نمرات'!AD34=97,"غ م",IF('ورود نمرات'!AD34=98,"غ غ",'ورود نمرات'!AD34))</f>
        <v>20</v>
      </c>
      <c r="AE34" s="146">
        <f>'ورود نمرات'!AE34</f>
        <v>20</v>
      </c>
      <c r="AF34" s="147">
        <f>IF('ورود نمرات'!AF34=97,"غ م",IF('ورود نمرات'!AF34=98,"غ غ",'ورود نمرات'!AF34))</f>
        <v>20</v>
      </c>
      <c r="AG34" s="146">
        <f>'ورود نمرات'!AG34</f>
        <v>20</v>
      </c>
      <c r="AH34" s="147">
        <f>IF('ورود نمرات'!AH34=97,"غ م",IF('ورود نمرات'!AH34=98,"غ غ",'ورود نمرات'!AH34))</f>
        <v>20</v>
      </c>
      <c r="AI34" s="146">
        <f>'ورود نمرات'!AI34</f>
        <v>20</v>
      </c>
      <c r="AJ34" s="147">
        <f>IF('ورود نمرات'!AJ34=97,"غ م",IF('ورود نمرات'!AJ34=98,"غ غ",'ورود نمرات'!AJ34))</f>
        <v>20</v>
      </c>
      <c r="AK34" s="146"/>
      <c r="AL34" s="147">
        <f>'ورود نمرات'!AL34</f>
        <v>20</v>
      </c>
      <c r="AM34" s="146"/>
      <c r="AN34" s="147">
        <f>'ورود نمرات'!AN34</f>
        <v>2.5</v>
      </c>
      <c r="AO34" s="148">
        <f>'4'!AO34</f>
        <v>14.856060606060607</v>
      </c>
      <c r="AP34" s="149">
        <f>'4'!AP34</f>
        <v>22</v>
      </c>
    </row>
    <row r="35" spans="1:42" ht="15.75">
      <c r="A35" s="142" t="str">
        <f>'ورود نمرات'!A35</f>
        <v xml:space="preserve">محمدرضا </v>
      </c>
      <c r="B35" s="143" t="str">
        <f>'ورود نمرات'!B35</f>
        <v>نظری</v>
      </c>
      <c r="C35" s="142">
        <f>'ورود نمرات'!C35</f>
        <v>20</v>
      </c>
      <c r="D35" s="143">
        <f>IF('ورود نمرات'!D35=97,"غ م",IF('ورود نمرات'!D35=98,"غ غ",'ورود نمرات'!D35))</f>
        <v>15</v>
      </c>
      <c r="E35" s="142">
        <f>'ورود نمرات'!E35</f>
        <v>16</v>
      </c>
      <c r="F35" s="143">
        <f>IF('ورود نمرات'!F35=97,"غ م",IF('ورود نمرات'!F35=98,"غ غ",'ورود نمرات'!F35))</f>
        <v>9.5</v>
      </c>
      <c r="G35" s="142">
        <f>'ورود نمرات'!G35</f>
        <v>16</v>
      </c>
      <c r="H35" s="143">
        <f>IF('ورود نمرات'!H35=97,"غ م",IF('ورود نمرات'!H35=98,"غ غ",'ورود نمرات'!H35))</f>
        <v>15</v>
      </c>
      <c r="I35" s="142">
        <f>'ورود نمرات'!I35</f>
        <v>11</v>
      </c>
      <c r="J35" s="143">
        <f>IF('ورود نمرات'!J35=97,"غ م",IF('ورود نمرات'!J35=98,"غ غ",'ورود نمرات'!J35))</f>
        <v>16</v>
      </c>
      <c r="K35" s="142">
        <f>'ورود نمرات'!K35</f>
        <v>10</v>
      </c>
      <c r="L35" s="143">
        <f>IF('ورود نمرات'!L35=97,"غ م",IF('ورود نمرات'!L35=98,"غ غ",'ورود نمرات'!L35))</f>
        <v>10</v>
      </c>
      <c r="M35" s="142">
        <f>'ورود نمرات'!M35</f>
        <v>14</v>
      </c>
      <c r="N35" s="143">
        <f>IF('ورود نمرات'!N35=97,"غ م",IF('ورود نمرات'!N35=98,"غ غ",'ورود نمرات'!N35))</f>
        <v>9</v>
      </c>
      <c r="O35" s="142">
        <f>'ورود نمرات'!O35</f>
        <v>14</v>
      </c>
      <c r="P35" s="143">
        <f>IF('ورود نمرات'!P35=97,"غ م",IF('ورود نمرات'!P35=98,"غ غ",'ورود نمرات'!P35))</f>
        <v>16</v>
      </c>
      <c r="Q35" s="142">
        <f>'ورود نمرات'!Q35</f>
        <v>8</v>
      </c>
      <c r="R35" s="143">
        <f>IF('ورود نمرات'!R35=97,"غ م",IF('ورود نمرات'!R35=98,"غ غ",'ورود نمرات'!R35))</f>
        <v>7</v>
      </c>
      <c r="S35" s="142">
        <f>'ورود نمرات'!S35</f>
        <v>16</v>
      </c>
      <c r="T35" s="143">
        <f>IF('ورود نمرات'!T35=97,"غ م",IF('ورود نمرات'!T35=98,"غ غ",'ورود نمرات'!T35))</f>
        <v>7</v>
      </c>
      <c r="U35" s="142">
        <f>'ورود نمرات'!U35</f>
        <v>20</v>
      </c>
      <c r="V35" s="143">
        <f>IF('ورود نمرات'!V35=97,"غ م",IF('ورود نمرات'!V35=98,"غ غ",'ورود نمرات'!V35))</f>
        <v>20</v>
      </c>
      <c r="W35" s="142">
        <f>'ورود نمرات'!W35</f>
        <v>13</v>
      </c>
      <c r="X35" s="143">
        <f>IF('ورود نمرات'!X35=97,"غ م",IF('ورود نمرات'!X35=98,"غ غ",'ورود نمرات'!X35))</f>
        <v>7</v>
      </c>
      <c r="Y35" s="142">
        <f>'ورود نمرات'!Y35</f>
        <v>17</v>
      </c>
      <c r="Z35" s="143">
        <f>IF('ورود نمرات'!Z35=97,"غ م",IF('ورود نمرات'!Z35=98,"غ غ",'ورود نمرات'!Z35))</f>
        <v>18</v>
      </c>
      <c r="AA35" s="142">
        <f>'ورود نمرات'!AA35</f>
        <v>10</v>
      </c>
      <c r="AB35" s="143">
        <f>IF('ورود نمرات'!AB35=97,"غ م",IF('ورود نمرات'!AB35=98,"غ غ",'ورود نمرات'!AB35))</f>
        <v>10</v>
      </c>
      <c r="AC35" s="142">
        <f>'ورود نمرات'!AC35</f>
        <v>20</v>
      </c>
      <c r="AD35" s="143">
        <f>IF('ورود نمرات'!AD35=97,"غ م",IF('ورود نمرات'!AD35=98,"غ غ",'ورود نمرات'!AD35))</f>
        <v>20</v>
      </c>
      <c r="AE35" s="142">
        <f>'ورود نمرات'!AE35</f>
        <v>20</v>
      </c>
      <c r="AF35" s="143">
        <f>IF('ورود نمرات'!AF35=97,"غ م",IF('ورود نمرات'!AF35=98,"غ غ",'ورود نمرات'!AF35))</f>
        <v>20</v>
      </c>
      <c r="AG35" s="142">
        <f>'ورود نمرات'!AG35</f>
        <v>20</v>
      </c>
      <c r="AH35" s="143">
        <f>IF('ورود نمرات'!AH35=97,"غ م",IF('ورود نمرات'!AH35=98,"غ غ",'ورود نمرات'!AH35))</f>
        <v>20</v>
      </c>
      <c r="AI35" s="142">
        <f>'ورود نمرات'!AI35</f>
        <v>20</v>
      </c>
      <c r="AJ35" s="143">
        <f>IF('ورود نمرات'!AJ35=97,"غ م",IF('ورود نمرات'!AJ35=98,"غ غ",'ورود نمرات'!AJ35))</f>
        <v>20</v>
      </c>
      <c r="AK35" s="142"/>
      <c r="AL35" s="143">
        <f>'ورود نمرات'!AL35</f>
        <v>20</v>
      </c>
      <c r="AM35" s="142"/>
      <c r="AN35" s="143">
        <f>'ورود نمرات'!AN35</f>
        <v>18</v>
      </c>
      <c r="AO35" s="144">
        <f>'4'!AO35</f>
        <v>14.689393939393939</v>
      </c>
      <c r="AP35" s="145">
        <f>'4'!AP35</f>
        <v>25</v>
      </c>
    </row>
    <row r="36" spans="1:42" ht="15.75">
      <c r="A36" s="146" t="str">
        <f>'ورود نمرات'!A36</f>
        <v>شایان</v>
      </c>
      <c r="B36" s="147" t="str">
        <f>'ورود نمرات'!B36</f>
        <v>نگهدار</v>
      </c>
      <c r="C36" s="146">
        <f>'ورود نمرات'!C36</f>
        <v>15</v>
      </c>
      <c r="D36" s="147">
        <f>IF('ورود نمرات'!D36=97,"غ م",IF('ورود نمرات'!D36=98,"غ غ",'ورود نمرات'!D36))</f>
        <v>15</v>
      </c>
      <c r="E36" s="146">
        <f>'ورود نمرات'!E36</f>
        <v>17</v>
      </c>
      <c r="F36" s="147">
        <f>IF('ورود نمرات'!F36=97,"غ م",IF('ورود نمرات'!F36=98,"غ غ",'ورود نمرات'!F36))</f>
        <v>12.5</v>
      </c>
      <c r="G36" s="146">
        <f>'ورود نمرات'!G36</f>
        <v>14</v>
      </c>
      <c r="H36" s="147">
        <f>IF('ورود نمرات'!H36=97,"غ م",IF('ورود نمرات'!H36=98,"غ غ",'ورود نمرات'!H36))</f>
        <v>10</v>
      </c>
      <c r="I36" s="146">
        <f>'ورود نمرات'!I36</f>
        <v>18</v>
      </c>
      <c r="J36" s="147">
        <f>IF('ورود نمرات'!J36=97,"غ م",IF('ورود نمرات'!J36=98,"غ غ",'ورود نمرات'!J36))</f>
        <v>18</v>
      </c>
      <c r="K36" s="146">
        <f>'ورود نمرات'!K36</f>
        <v>10</v>
      </c>
      <c r="L36" s="147">
        <f>IF('ورود نمرات'!L36=97,"غ م",IF('ورود نمرات'!L36=98,"غ غ",'ورود نمرات'!L36))</f>
        <v>10</v>
      </c>
      <c r="M36" s="146">
        <f>'ورود نمرات'!M36</f>
        <v>13</v>
      </c>
      <c r="N36" s="147">
        <f>IF('ورود نمرات'!N36=97,"غ م",IF('ورود نمرات'!N36=98,"غ غ",'ورود نمرات'!N36))</f>
        <v>7</v>
      </c>
      <c r="O36" s="146">
        <f>'ورود نمرات'!O36</f>
        <v>8</v>
      </c>
      <c r="P36" s="147">
        <f>IF('ورود نمرات'!P36=97,"غ م",IF('ورود نمرات'!P36=98,"غ غ",'ورود نمرات'!P36))</f>
        <v>7</v>
      </c>
      <c r="Q36" s="146">
        <f>'ورود نمرات'!Q36</f>
        <v>3</v>
      </c>
      <c r="R36" s="147">
        <f>IF('ورود نمرات'!R36=97,"غ م",IF('ورود نمرات'!R36=98,"غ غ",'ورود نمرات'!R36))</f>
        <v>2</v>
      </c>
      <c r="S36" s="146">
        <f>'ورود نمرات'!S36</f>
        <v>17</v>
      </c>
      <c r="T36" s="147">
        <f>IF('ورود نمرات'!T36=97,"غ م",IF('ورود نمرات'!T36=98,"غ غ",'ورود نمرات'!T36))</f>
        <v>4.5</v>
      </c>
      <c r="U36" s="146">
        <f>'ورود نمرات'!U36</f>
        <v>20</v>
      </c>
      <c r="V36" s="147">
        <f>IF('ورود نمرات'!V36=97,"غ م",IF('ورود نمرات'!V36=98,"غ غ",'ورود نمرات'!V36))</f>
        <v>20</v>
      </c>
      <c r="W36" s="146">
        <f>'ورود نمرات'!W36</f>
        <v>8</v>
      </c>
      <c r="X36" s="147">
        <f>IF('ورود نمرات'!X36=97,"غ م",IF('ورود نمرات'!X36=98,"غ غ",'ورود نمرات'!X36))</f>
        <v>8</v>
      </c>
      <c r="Y36" s="146">
        <f>'ورود نمرات'!Y36</f>
        <v>17</v>
      </c>
      <c r="Z36" s="147">
        <f>IF('ورود نمرات'!Z36=97,"غ م",IF('ورود نمرات'!Z36=98,"غ غ",'ورود نمرات'!Z36))</f>
        <v>18</v>
      </c>
      <c r="AA36" s="146">
        <f>'ورود نمرات'!AA36</f>
        <v>18</v>
      </c>
      <c r="AB36" s="147">
        <f>IF('ورود نمرات'!AB36=97,"غ م",IF('ورود نمرات'!AB36=98,"غ غ",'ورود نمرات'!AB36))</f>
        <v>18</v>
      </c>
      <c r="AC36" s="146">
        <f>'ورود نمرات'!AC36</f>
        <v>20</v>
      </c>
      <c r="AD36" s="147">
        <f>IF('ورود نمرات'!AD36=97,"غ م",IF('ورود نمرات'!AD36=98,"غ غ",'ورود نمرات'!AD36))</f>
        <v>20</v>
      </c>
      <c r="AE36" s="146">
        <f>'ورود نمرات'!AE36</f>
        <v>20</v>
      </c>
      <c r="AF36" s="147">
        <f>IF('ورود نمرات'!AF36=97,"غ م",IF('ورود نمرات'!AF36=98,"غ غ",'ورود نمرات'!AF36))</f>
        <v>18</v>
      </c>
      <c r="AG36" s="146">
        <f>'ورود نمرات'!AG36</f>
        <v>20</v>
      </c>
      <c r="AH36" s="147">
        <f>IF('ورود نمرات'!AH36=97,"غ م",IF('ورود نمرات'!AH36=98,"غ غ",'ورود نمرات'!AH36))</f>
        <v>20</v>
      </c>
      <c r="AI36" s="146">
        <f>'ورود نمرات'!AI36</f>
        <v>20</v>
      </c>
      <c r="AJ36" s="147">
        <f>IF('ورود نمرات'!AJ36=97,"غ م",IF('ورود نمرات'!AJ36=98,"غ غ",'ورود نمرات'!AJ36))</f>
        <v>20</v>
      </c>
      <c r="AK36" s="146"/>
      <c r="AL36" s="147">
        <f>'ورود نمرات'!AL36</f>
        <v>20</v>
      </c>
      <c r="AM36" s="146"/>
      <c r="AN36" s="147">
        <f>'ورود نمرات'!AN36</f>
        <v>10</v>
      </c>
      <c r="AO36" s="148">
        <f>'4'!AO36</f>
        <v>14.068181818181818</v>
      </c>
      <c r="AP36" s="149">
        <f>'4'!AP36</f>
        <v>29</v>
      </c>
    </row>
    <row r="37" spans="1:42" ht="15.75">
      <c r="A37" s="142" t="str">
        <f>'ورود نمرات'!A37</f>
        <v xml:space="preserve">ماهان </v>
      </c>
      <c r="B37" s="143" t="str">
        <f>'ورود نمرات'!B37</f>
        <v>هزاوه</v>
      </c>
      <c r="C37" s="142">
        <f>'ورود نمرات'!C37</f>
        <v>17</v>
      </c>
      <c r="D37" s="143">
        <f>IF('ورود نمرات'!D37=97,"غ م",IF('ورود نمرات'!D37=98,"غ غ",'ورود نمرات'!D37))</f>
        <v>16</v>
      </c>
      <c r="E37" s="142">
        <f>'ورود نمرات'!E37</f>
        <v>14</v>
      </c>
      <c r="F37" s="143">
        <f>IF('ورود نمرات'!F37=97,"غ م",IF('ورود نمرات'!F37=98,"غ غ",'ورود نمرات'!F37))</f>
        <v>9</v>
      </c>
      <c r="G37" s="142">
        <f>'ورود نمرات'!G37</f>
        <v>5</v>
      </c>
      <c r="H37" s="143">
        <f>IF('ورود نمرات'!H37=97,"غ م",IF('ورود نمرات'!H37=98,"غ غ",'ورود نمرات'!H37))</f>
        <v>5</v>
      </c>
      <c r="I37" s="142">
        <f>'ورود نمرات'!I37</f>
        <v>11</v>
      </c>
      <c r="J37" s="143">
        <f>IF('ورود نمرات'!J37=97,"غ م",IF('ورود نمرات'!J37=98,"غ غ",'ورود نمرات'!J37))</f>
        <v>16</v>
      </c>
      <c r="K37" s="142">
        <f>'ورود نمرات'!K37</f>
        <v>5</v>
      </c>
      <c r="L37" s="143">
        <f>IF('ورود نمرات'!L37=97,"غ م",IF('ورود نمرات'!L37=98,"غ غ",'ورود نمرات'!L37))</f>
        <v>5</v>
      </c>
      <c r="M37" s="142">
        <f>'ورود نمرات'!M37</f>
        <v>13</v>
      </c>
      <c r="N37" s="143">
        <f>IF('ورود نمرات'!N37=97,"غ م",IF('ورود نمرات'!N37=98,"غ غ",'ورود نمرات'!N37))</f>
        <v>5</v>
      </c>
      <c r="O37" s="142">
        <f>'ورود نمرات'!O37</f>
        <v>11</v>
      </c>
      <c r="P37" s="143">
        <f>IF('ورود نمرات'!P37=97,"غ م",IF('ورود نمرات'!P37=98,"غ غ",'ورود نمرات'!P37))</f>
        <v>5</v>
      </c>
      <c r="Q37" s="142">
        <f>'ورود نمرات'!Q37</f>
        <v>1</v>
      </c>
      <c r="R37" s="143">
        <f>IF('ورود نمرات'!R37=97,"غ م",IF('ورود نمرات'!R37=98,"غ غ",'ورود نمرات'!R37))</f>
        <v>1</v>
      </c>
      <c r="S37" s="142">
        <f>'ورود نمرات'!S37</f>
        <v>13</v>
      </c>
      <c r="T37" s="143">
        <f>IF('ورود نمرات'!T37=97,"غ م",IF('ورود نمرات'!T37=98,"غ غ",'ورود نمرات'!T37))</f>
        <v>4</v>
      </c>
      <c r="U37" s="142">
        <f>'ورود نمرات'!U37</f>
        <v>20</v>
      </c>
      <c r="V37" s="143">
        <f>IF('ورود نمرات'!V37=97,"غ م",IF('ورود نمرات'!V37=98,"غ غ",'ورود نمرات'!V37))</f>
        <v>20</v>
      </c>
      <c r="W37" s="142">
        <f>'ورود نمرات'!W37</f>
        <v>14</v>
      </c>
      <c r="X37" s="143">
        <f>IF('ورود نمرات'!X37=97,"غ م",IF('ورود نمرات'!X37=98,"غ غ",'ورود نمرات'!X37))</f>
        <v>12</v>
      </c>
      <c r="Y37" s="142">
        <f>'ورود نمرات'!Y37</f>
        <v>20</v>
      </c>
      <c r="Z37" s="143">
        <f>IF('ورود نمرات'!Z37=97,"غ م",IF('ورود نمرات'!Z37=98,"غ غ",'ورود نمرات'!Z37))</f>
        <v>16</v>
      </c>
      <c r="AA37" s="142">
        <f>'ورود نمرات'!AA37</f>
        <v>10</v>
      </c>
      <c r="AB37" s="143">
        <f>IF('ورود نمرات'!AB37=97,"غ م",IF('ورود نمرات'!AB37=98,"غ غ",'ورود نمرات'!AB37))</f>
        <v>10</v>
      </c>
      <c r="AC37" s="142">
        <f>'ورود نمرات'!AC37</f>
        <v>20</v>
      </c>
      <c r="AD37" s="143">
        <f>IF('ورود نمرات'!AD37=97,"غ م",IF('ورود نمرات'!AD37=98,"غ غ",'ورود نمرات'!AD37))</f>
        <v>20</v>
      </c>
      <c r="AE37" s="142">
        <f>'ورود نمرات'!AE37</f>
        <v>15</v>
      </c>
      <c r="AF37" s="143">
        <f>IF('ورود نمرات'!AF37=97,"غ م",IF('ورود نمرات'!AF37=98,"غ غ",'ورود نمرات'!AF37))</f>
        <v>16</v>
      </c>
      <c r="AG37" s="142">
        <f>'ورود نمرات'!AG37</f>
        <v>10</v>
      </c>
      <c r="AH37" s="143">
        <f>IF('ورود نمرات'!AH37=97,"غ م",IF('ورود نمرات'!AH37=98,"غ غ",'ورود نمرات'!AH37))</f>
        <v>10</v>
      </c>
      <c r="AI37" s="142">
        <f>'ورود نمرات'!AI37</f>
        <v>20</v>
      </c>
      <c r="AJ37" s="143">
        <f>IF('ورود نمرات'!AJ37=97,"غ م",IF('ورود نمرات'!AJ37=98,"غ غ",'ورود نمرات'!AJ37))</f>
        <v>18</v>
      </c>
      <c r="AK37" s="142"/>
      <c r="AL37" s="143">
        <f>'ورود نمرات'!AL37</f>
        <v>18</v>
      </c>
      <c r="AM37" s="142"/>
      <c r="AN37" s="143">
        <f>'ورود نمرات'!AN37</f>
        <v>1.5</v>
      </c>
      <c r="AO37" s="144">
        <f>'4'!AO37</f>
        <v>11.522727272727272</v>
      </c>
      <c r="AP37" s="145">
        <f>'4'!AP37</f>
        <v>42</v>
      </c>
    </row>
    <row r="38" spans="1:42" ht="15.75">
      <c r="A38" s="146" t="str">
        <f>'ورود نمرات'!A38</f>
        <v xml:space="preserve">پوریا </v>
      </c>
      <c r="B38" s="147" t="str">
        <f>'ورود نمرات'!B38</f>
        <v xml:space="preserve">یوسف زاده </v>
      </c>
      <c r="C38" s="146">
        <f>'ورود نمرات'!C38</f>
        <v>20</v>
      </c>
      <c r="D38" s="147">
        <f>IF('ورود نمرات'!D38=97,"غ م",IF('ورود نمرات'!D38=98,"غ غ",'ورود نمرات'!D38))</f>
        <v>15</v>
      </c>
      <c r="E38" s="146">
        <f>'ورود نمرات'!E38</f>
        <v>15</v>
      </c>
      <c r="F38" s="147">
        <f>IF('ورود نمرات'!F38=97,"غ م",IF('ورود نمرات'!F38=98,"غ غ",'ورود نمرات'!F38))</f>
        <v>13</v>
      </c>
      <c r="G38" s="146">
        <f>'ورود نمرات'!G38</f>
        <v>18</v>
      </c>
      <c r="H38" s="147">
        <f>IF('ورود نمرات'!H38=97,"غ م",IF('ورود نمرات'!H38=98,"غ غ",'ورود نمرات'!H38))</f>
        <v>16</v>
      </c>
      <c r="I38" s="146">
        <f>'ورود نمرات'!I38</f>
        <v>18</v>
      </c>
      <c r="J38" s="147">
        <f>IF('ورود نمرات'!J38=97,"غ م",IF('ورود نمرات'!J38=98,"غ غ",'ورود نمرات'!J38))</f>
        <v>19</v>
      </c>
      <c r="K38" s="146">
        <f>'ورود نمرات'!K38</f>
        <v>15</v>
      </c>
      <c r="L38" s="147">
        <f>IF('ورود نمرات'!L38=97,"غ م",IF('ورود نمرات'!L38=98,"غ غ",'ورود نمرات'!L38))</f>
        <v>15</v>
      </c>
      <c r="M38" s="146">
        <f>'ورود نمرات'!M38</f>
        <v>13</v>
      </c>
      <c r="N38" s="147">
        <f>IF('ورود نمرات'!N38=97,"غ م",IF('ورود نمرات'!N38=98,"غ غ",'ورود نمرات'!N38))</f>
        <v>6</v>
      </c>
      <c r="O38" s="146">
        <f>'ورود نمرات'!O38</f>
        <v>14</v>
      </c>
      <c r="P38" s="147">
        <f>IF('ورود نمرات'!P38=97,"غ م",IF('ورود نمرات'!P38=98,"غ غ",'ورود نمرات'!P38))</f>
        <v>10</v>
      </c>
      <c r="Q38" s="146">
        <f>'ورود نمرات'!Q38</f>
        <v>6</v>
      </c>
      <c r="R38" s="147">
        <f>IF('ورود نمرات'!R38=97,"غ م",IF('ورود نمرات'!R38=98,"غ غ",'ورود نمرات'!R38))</f>
        <v>2</v>
      </c>
      <c r="S38" s="146">
        <f>'ورود نمرات'!S38</f>
        <v>14</v>
      </c>
      <c r="T38" s="147">
        <f>IF('ورود نمرات'!T38=97,"غ م",IF('ورود نمرات'!T38=98,"غ غ",'ورود نمرات'!T38))</f>
        <v>4.5</v>
      </c>
      <c r="U38" s="146">
        <f>'ورود نمرات'!U38</f>
        <v>20</v>
      </c>
      <c r="V38" s="147">
        <f>IF('ورود نمرات'!V38=97,"غ م",IF('ورود نمرات'!V38=98,"غ غ",'ورود نمرات'!V38))</f>
        <v>20</v>
      </c>
      <c r="W38" s="146">
        <f>'ورود نمرات'!W38</f>
        <v>15</v>
      </c>
      <c r="X38" s="147">
        <f>IF('ورود نمرات'!X38=97,"غ م",IF('ورود نمرات'!X38=98,"غ غ",'ورود نمرات'!X38))</f>
        <v>11</v>
      </c>
      <c r="Y38" s="146">
        <f>'ورود نمرات'!Y38</f>
        <v>20</v>
      </c>
      <c r="Z38" s="147">
        <f>IF('ورود نمرات'!Z38=97,"غ م",IF('ورود نمرات'!Z38=98,"غ غ",'ورود نمرات'!Z38))</f>
        <v>18</v>
      </c>
      <c r="AA38" s="146">
        <f>'ورود نمرات'!AA38</f>
        <v>16</v>
      </c>
      <c r="AB38" s="147">
        <f>IF('ورود نمرات'!AB38=97,"غ م",IF('ورود نمرات'!AB38=98,"غ غ",'ورود نمرات'!AB38))</f>
        <v>16</v>
      </c>
      <c r="AC38" s="146">
        <f>'ورود نمرات'!AC38</f>
        <v>20</v>
      </c>
      <c r="AD38" s="147">
        <f>IF('ورود نمرات'!AD38=97,"غ م",IF('ورود نمرات'!AD38=98,"غ غ",'ورود نمرات'!AD38))</f>
        <v>20</v>
      </c>
      <c r="AE38" s="146">
        <f>'ورود نمرات'!AE38</f>
        <v>20</v>
      </c>
      <c r="AF38" s="147">
        <f>IF('ورود نمرات'!AF38=97,"غ م",IF('ورود نمرات'!AF38=98,"غ غ",'ورود نمرات'!AF38))</f>
        <v>20</v>
      </c>
      <c r="AG38" s="146">
        <f>'ورود نمرات'!AG38</f>
        <v>20</v>
      </c>
      <c r="AH38" s="147">
        <f>IF('ورود نمرات'!AH38=97,"غ م",IF('ورود نمرات'!AH38=98,"غ غ",'ورود نمرات'!AH38))</f>
        <v>20</v>
      </c>
      <c r="AI38" s="146">
        <f>'ورود نمرات'!AI38</f>
        <v>15</v>
      </c>
      <c r="AJ38" s="147">
        <f>IF('ورود نمرات'!AJ38=97,"غ م",IF('ورود نمرات'!AJ38=98,"غ غ",'ورود نمرات'!AJ38))</f>
        <v>16</v>
      </c>
      <c r="AK38" s="146"/>
      <c r="AL38" s="147">
        <f>'ورود نمرات'!AL38</f>
        <v>16</v>
      </c>
      <c r="AM38" s="146"/>
      <c r="AN38" s="147">
        <f>'ورود نمرات'!AN38</f>
        <v>13.5</v>
      </c>
      <c r="AO38" s="148">
        <f>'4'!AO38</f>
        <v>14.962121212121213</v>
      </c>
      <c r="AP38" s="149">
        <f>'4'!AP38</f>
        <v>20</v>
      </c>
    </row>
    <row r="39" spans="1:42" ht="15.75">
      <c r="A39" s="142" t="str">
        <f>'ورود نمرات'!A39</f>
        <v xml:space="preserve">ابوالفضل  </v>
      </c>
      <c r="B39" s="143" t="str">
        <f>'ورود نمرات'!B39</f>
        <v>یوسفی</v>
      </c>
      <c r="C39" s="142">
        <f>'ورود نمرات'!C39</f>
        <v>20</v>
      </c>
      <c r="D39" s="143">
        <f>IF('ورود نمرات'!D39=97,"غ م",IF('ورود نمرات'!D39=98,"غ غ",'ورود نمرات'!D39))</f>
        <v>17</v>
      </c>
      <c r="E39" s="142">
        <f>'ورود نمرات'!E39</f>
        <v>17</v>
      </c>
      <c r="F39" s="143">
        <f>IF('ورود نمرات'!F39=97,"غ م",IF('ورود نمرات'!F39=98,"غ غ",'ورود نمرات'!F39))</f>
        <v>16</v>
      </c>
      <c r="G39" s="142">
        <f>'ورود نمرات'!G39</f>
        <v>17</v>
      </c>
      <c r="H39" s="143">
        <f>IF('ورود نمرات'!H39=97,"غ م",IF('ورود نمرات'!H39=98,"غ غ",'ورود نمرات'!H39))</f>
        <v>13</v>
      </c>
      <c r="I39" s="142">
        <f>'ورود نمرات'!I39</f>
        <v>19</v>
      </c>
      <c r="J39" s="143">
        <f>IF('ورود نمرات'!J39=97,"غ م",IF('ورود نمرات'!J39=98,"غ غ",'ورود نمرات'!J39))</f>
        <v>20</v>
      </c>
      <c r="K39" s="142">
        <f>'ورود نمرات'!K39</f>
        <v>15</v>
      </c>
      <c r="L39" s="143">
        <f>IF('ورود نمرات'!L39=97,"غ م",IF('ورود نمرات'!L39=98,"غ غ",'ورود نمرات'!L39))</f>
        <v>15</v>
      </c>
      <c r="M39" s="142">
        <f>'ورود نمرات'!M39</f>
        <v>19</v>
      </c>
      <c r="N39" s="143">
        <f>IF('ورود نمرات'!N39=97,"غ م",IF('ورود نمرات'!N39=98,"غ غ",'ورود نمرات'!N39))</f>
        <v>13</v>
      </c>
      <c r="O39" s="142">
        <f>'ورود نمرات'!O39</f>
        <v>13</v>
      </c>
      <c r="P39" s="143">
        <f>IF('ورود نمرات'!P39=97,"غ م",IF('ورود نمرات'!P39=98,"غ غ",'ورود نمرات'!P39))</f>
        <v>17</v>
      </c>
      <c r="Q39" s="142">
        <f>'ورود نمرات'!Q39</f>
        <v>6</v>
      </c>
      <c r="R39" s="143">
        <f>IF('ورود نمرات'!R39=97,"غ م",IF('ورود نمرات'!R39=98,"غ غ",'ورود نمرات'!R39))</f>
        <v>1</v>
      </c>
      <c r="S39" s="142">
        <f>'ورود نمرات'!S39</f>
        <v>16</v>
      </c>
      <c r="T39" s="143">
        <f>IF('ورود نمرات'!T39=97,"غ م",IF('ورود نمرات'!T39=98,"غ غ",'ورود نمرات'!T39))</f>
        <v>8</v>
      </c>
      <c r="U39" s="142">
        <f>'ورود نمرات'!U39</f>
        <v>20</v>
      </c>
      <c r="V39" s="143">
        <f>IF('ورود نمرات'!V39=97,"غ م",IF('ورود نمرات'!V39=98,"غ غ",'ورود نمرات'!V39))</f>
        <v>20</v>
      </c>
      <c r="W39" s="142">
        <f>'ورود نمرات'!W39</f>
        <v>8</v>
      </c>
      <c r="X39" s="143">
        <f>IF('ورود نمرات'!X39=97,"غ م",IF('ورود نمرات'!X39=98,"غ غ",'ورود نمرات'!X39))</f>
        <v>8</v>
      </c>
      <c r="Y39" s="142">
        <f>'ورود نمرات'!Y39</f>
        <v>15</v>
      </c>
      <c r="Z39" s="143">
        <f>IF('ورود نمرات'!Z39=97,"غ م",IF('ورود نمرات'!Z39=98,"غ غ",'ورود نمرات'!Z39))</f>
        <v>20</v>
      </c>
      <c r="AA39" s="142">
        <f>'ورود نمرات'!AA39</f>
        <v>10</v>
      </c>
      <c r="AB39" s="143">
        <f>IF('ورود نمرات'!AB39=97,"غ م",IF('ورود نمرات'!AB39=98,"غ غ",'ورود نمرات'!AB39))</f>
        <v>10</v>
      </c>
      <c r="AC39" s="142">
        <f>'ورود نمرات'!AC39</f>
        <v>20</v>
      </c>
      <c r="AD39" s="143">
        <f>IF('ورود نمرات'!AD39=97,"غ م",IF('ورود نمرات'!AD39=98,"غ غ",'ورود نمرات'!AD39))</f>
        <v>20</v>
      </c>
      <c r="AE39" s="142">
        <f>'ورود نمرات'!AE39</f>
        <v>20</v>
      </c>
      <c r="AF39" s="143">
        <f>IF('ورود نمرات'!AF39=97,"غ م",IF('ورود نمرات'!AF39=98,"غ غ",'ورود نمرات'!AF39))</f>
        <v>20</v>
      </c>
      <c r="AG39" s="142">
        <f>'ورود نمرات'!AG39</f>
        <v>10</v>
      </c>
      <c r="AH39" s="143">
        <f>IF('ورود نمرات'!AH39=97,"غ م",IF('ورود نمرات'!AH39=98,"غ غ",'ورود نمرات'!AH39))</f>
        <v>10</v>
      </c>
      <c r="AI39" s="142">
        <f>'ورود نمرات'!AI39</f>
        <v>20</v>
      </c>
      <c r="AJ39" s="143">
        <f>IF('ورود نمرات'!AJ39=97,"غ م",IF('ورود نمرات'!AJ39=98,"غ غ",'ورود نمرات'!AJ39))</f>
        <v>20</v>
      </c>
      <c r="AK39" s="142"/>
      <c r="AL39" s="143">
        <f>'ورود نمرات'!AL39</f>
        <v>20</v>
      </c>
      <c r="AM39" s="142"/>
      <c r="AN39" s="143">
        <f>'ورود نمرات'!AN39</f>
        <v>16</v>
      </c>
      <c r="AO39" s="144">
        <f>'4'!AO39</f>
        <v>14.696969696969699</v>
      </c>
      <c r="AP39" s="145">
        <f>'4'!AP39</f>
        <v>24</v>
      </c>
    </row>
    <row r="40" spans="1:42" ht="15.75">
      <c r="A40" s="146" t="str">
        <f>'ورود نمرات'!A40</f>
        <v xml:space="preserve">محمدعلی  </v>
      </c>
      <c r="B40" s="147" t="str">
        <f>'ورود نمرات'!B40</f>
        <v>ابوطالبی</v>
      </c>
      <c r="C40" s="146">
        <f>'ورود نمرات'!C40</f>
        <v>4.5</v>
      </c>
      <c r="D40" s="147">
        <f>IF('ورود نمرات'!D40=97,"غ م",IF('ورود نمرات'!D40=98,"غ غ",'ورود نمرات'!D40))</f>
        <v>20</v>
      </c>
      <c r="E40" s="146">
        <f>'ورود نمرات'!E40</f>
        <v>20</v>
      </c>
      <c r="F40" s="147">
        <f>IF('ورود نمرات'!F40=97,"غ م",IF('ورود نمرات'!F40=98,"غ غ",'ورود نمرات'!F40))</f>
        <v>18</v>
      </c>
      <c r="G40" s="146">
        <f>'ورود نمرات'!G40</f>
        <v>20</v>
      </c>
      <c r="H40" s="147">
        <f>IF('ورود نمرات'!H40=97,"غ م",IF('ورود نمرات'!H40=98,"غ غ",'ورود نمرات'!H40))</f>
        <v>13</v>
      </c>
      <c r="I40" s="146">
        <f>'ورود نمرات'!I40</f>
        <v>20</v>
      </c>
      <c r="J40" s="147">
        <f>IF('ورود نمرات'!J40=97,"غ م",IF('ورود نمرات'!J40=98,"غ غ",'ورود نمرات'!J40))</f>
        <v>20</v>
      </c>
      <c r="K40" s="146">
        <f>'ورود نمرات'!K40</f>
        <v>17</v>
      </c>
      <c r="L40" s="147">
        <f>IF('ورود نمرات'!L40=97,"غ م",IF('ورود نمرات'!L40=98,"غ غ",'ورود نمرات'!L40))</f>
        <v>14.5</v>
      </c>
      <c r="M40" s="146">
        <f>'ورود نمرات'!M40</f>
        <v>12</v>
      </c>
      <c r="N40" s="147">
        <f>IF('ورود نمرات'!N40=97,"غ م",IF('ورود نمرات'!N40=98,"غ غ",'ورود نمرات'!N40))</f>
        <v>5</v>
      </c>
      <c r="O40" s="146">
        <f>'ورود نمرات'!O40</f>
        <v>17</v>
      </c>
      <c r="P40" s="147">
        <f>IF('ورود نمرات'!P40=97,"غ م",IF('ورود نمرات'!P40=98,"غ غ",'ورود نمرات'!P40))</f>
        <v>14.5</v>
      </c>
      <c r="Q40" s="146">
        <f>'ورود نمرات'!Q40</f>
        <v>17</v>
      </c>
      <c r="R40" s="147">
        <f>IF('ورود نمرات'!R40=97,"غ م",IF('ورود نمرات'!R40=98,"غ غ",'ورود نمرات'!R40))</f>
        <v>14.5</v>
      </c>
      <c r="S40" s="146">
        <f>'ورود نمرات'!S40</f>
        <v>10</v>
      </c>
      <c r="T40" s="147">
        <f>IF('ورود نمرات'!T40=97,"غ م",IF('ورود نمرات'!T40=98,"غ غ",'ورود نمرات'!T40))</f>
        <v>10</v>
      </c>
      <c r="U40" s="146">
        <f>'ورود نمرات'!U40</f>
        <v>10</v>
      </c>
      <c r="V40" s="147">
        <f>IF('ورود نمرات'!V40=97,"غ م",IF('ورود نمرات'!V40=98,"غ غ",'ورود نمرات'!V40))</f>
        <v>10</v>
      </c>
      <c r="W40" s="146">
        <f>'ورود نمرات'!W40</f>
        <v>10</v>
      </c>
      <c r="X40" s="147">
        <f>IF('ورود نمرات'!X40=97,"غ م",IF('ورود نمرات'!X40=98,"غ غ",'ورود نمرات'!X40))</f>
        <v>10</v>
      </c>
      <c r="Y40" s="146">
        <f>'ورود نمرات'!Y40</f>
        <v>12</v>
      </c>
      <c r="Z40" s="147">
        <f>IF('ورود نمرات'!Z40=97,"غ م",IF('ورود نمرات'!Z40=98,"غ غ",'ورود نمرات'!Z40))</f>
        <v>8</v>
      </c>
      <c r="AA40" s="146">
        <f>'ورود نمرات'!AA40</f>
        <v>20</v>
      </c>
      <c r="AB40" s="147">
        <f>IF('ورود نمرات'!AB40=97,"غ م",IF('ورود نمرات'!AB40=98,"غ غ",'ورود نمرات'!AB40))</f>
        <v>20</v>
      </c>
      <c r="AC40" s="146">
        <f>'ورود نمرات'!AC40</f>
        <v>20</v>
      </c>
      <c r="AD40" s="147">
        <f>IF('ورود نمرات'!AD40=97,"غ م",IF('ورود نمرات'!AD40=98,"غ غ",'ورود نمرات'!AD40))</f>
        <v>20</v>
      </c>
      <c r="AE40" s="146">
        <f>'ورود نمرات'!AE40</f>
        <v>20</v>
      </c>
      <c r="AF40" s="147">
        <f>IF('ورود نمرات'!AF40=97,"غ م",IF('ورود نمرات'!AF40=98,"غ غ",'ورود نمرات'!AF40))</f>
        <v>20</v>
      </c>
      <c r="AG40" s="146">
        <f>'ورود نمرات'!AG40</f>
        <v>20</v>
      </c>
      <c r="AH40" s="147">
        <f>IF('ورود نمرات'!AH40=97,"غ م",IF('ورود نمرات'!AH40=98,"غ غ",'ورود نمرات'!AH40))</f>
        <v>20</v>
      </c>
      <c r="AI40" s="146">
        <f>'ورود نمرات'!AI40</f>
        <v>20</v>
      </c>
      <c r="AJ40" s="147">
        <f>IF('ورود نمرات'!AJ40=97,"غ م",IF('ورود نمرات'!AJ40=98,"غ غ",'ورود نمرات'!AJ40))</f>
        <v>20</v>
      </c>
      <c r="AK40" s="146"/>
      <c r="AL40" s="147">
        <f>'ورود نمرات'!AL40</f>
        <v>16</v>
      </c>
      <c r="AM40" s="146"/>
      <c r="AN40" s="147">
        <f>'ورود نمرات'!AN40</f>
        <v>17</v>
      </c>
      <c r="AO40" s="148">
        <f>'4'!AO40</f>
        <v>14.886363636363637</v>
      </c>
      <c r="AP40" s="149">
        <f>'4'!AP40</f>
        <v>21</v>
      </c>
    </row>
    <row r="41" spans="1:42" ht="15.75">
      <c r="A41" s="142" t="str">
        <f>'ورود نمرات'!A41</f>
        <v xml:space="preserve">آریا </v>
      </c>
      <c r="B41" s="143" t="str">
        <f>'ورود نمرات'!B41</f>
        <v>احمدی خواه</v>
      </c>
      <c r="C41" s="142">
        <f>'ورود نمرات'!C41</f>
        <v>8</v>
      </c>
      <c r="D41" s="143">
        <f>IF('ورود نمرات'!D41=97,"غ م",IF('ورود نمرات'!D41=98,"غ غ",'ورود نمرات'!D41))</f>
        <v>20</v>
      </c>
      <c r="E41" s="142">
        <f>'ورود نمرات'!E41</f>
        <v>15</v>
      </c>
      <c r="F41" s="143">
        <f>IF('ورود نمرات'!F41=97,"غ م",IF('ورود نمرات'!F41=98,"غ غ",'ورود نمرات'!F41))</f>
        <v>20</v>
      </c>
      <c r="G41" s="142">
        <f>'ورود نمرات'!G41</f>
        <v>6</v>
      </c>
      <c r="H41" s="143">
        <f>IF('ورود نمرات'!H41=97,"غ م",IF('ورود نمرات'!H41=98,"غ غ",'ورود نمرات'!H41))</f>
        <v>4</v>
      </c>
      <c r="I41" s="142">
        <f>'ورود نمرات'!I41</f>
        <v>20</v>
      </c>
      <c r="J41" s="143">
        <f>IF('ورود نمرات'!J41=97,"غ م",IF('ورود نمرات'!J41=98,"غ غ",'ورود نمرات'!J41))</f>
        <v>18</v>
      </c>
      <c r="K41" s="142">
        <f>'ورود نمرات'!K41</f>
        <v>13.5</v>
      </c>
      <c r="L41" s="143">
        <f>IF('ورود نمرات'!L41=97,"غ م",IF('ورود نمرات'!L41=98,"غ غ",'ورود نمرات'!L41))</f>
        <v>4.5</v>
      </c>
      <c r="M41" s="142">
        <f>'ورود نمرات'!M41</f>
        <v>14</v>
      </c>
      <c r="N41" s="143">
        <f>IF('ورود نمرات'!N41=97,"غ م",IF('ورود نمرات'!N41=98,"غ غ",'ورود نمرات'!N41))</f>
        <v>16</v>
      </c>
      <c r="O41" s="142">
        <f>'ورود نمرات'!O41</f>
        <v>13.5</v>
      </c>
      <c r="P41" s="143">
        <f>IF('ورود نمرات'!P41=97,"غ م",IF('ورود نمرات'!P41=98,"غ غ",'ورود نمرات'!P41))</f>
        <v>4.5</v>
      </c>
      <c r="Q41" s="142">
        <f>'ورود نمرات'!Q41</f>
        <v>13.5</v>
      </c>
      <c r="R41" s="143">
        <f>IF('ورود نمرات'!R41=97,"غ م",IF('ورود نمرات'!R41=98,"غ غ",'ورود نمرات'!R41))</f>
        <v>4.5</v>
      </c>
      <c r="S41" s="142">
        <f>'ورود نمرات'!S41</f>
        <v>20</v>
      </c>
      <c r="T41" s="143">
        <f>IF('ورود نمرات'!T41=97,"غ م",IF('ورود نمرات'!T41=98,"غ غ",'ورود نمرات'!T41))</f>
        <v>20</v>
      </c>
      <c r="U41" s="142">
        <f>'ورود نمرات'!U41</f>
        <v>20</v>
      </c>
      <c r="V41" s="143">
        <f>IF('ورود نمرات'!V41=97,"غ م",IF('ورود نمرات'!V41=98,"غ غ",'ورود نمرات'!V41))</f>
        <v>20</v>
      </c>
      <c r="W41" s="142">
        <f>'ورود نمرات'!W41</f>
        <v>20</v>
      </c>
      <c r="X41" s="143">
        <f>IF('ورود نمرات'!X41=97,"غ م",IF('ورود نمرات'!X41=98,"غ غ",'ورود نمرات'!X41))</f>
        <v>20</v>
      </c>
      <c r="Y41" s="142">
        <f>'ورود نمرات'!Y41</f>
        <v>13</v>
      </c>
      <c r="Z41" s="143">
        <f>IF('ورود نمرات'!Z41=97,"غ م",IF('ورود نمرات'!Z41=98,"غ غ",'ورود نمرات'!Z41))</f>
        <v>7</v>
      </c>
      <c r="AA41" s="142">
        <f>'ورود نمرات'!AA41</f>
        <v>20</v>
      </c>
      <c r="AB41" s="143">
        <f>IF('ورود نمرات'!AB41=97,"غ م",IF('ورود نمرات'!AB41=98,"غ غ",'ورود نمرات'!AB41))</f>
        <v>20</v>
      </c>
      <c r="AC41" s="142">
        <f>'ورود نمرات'!AC41</f>
        <v>20</v>
      </c>
      <c r="AD41" s="143">
        <f>IF('ورود نمرات'!AD41=97,"غ م",IF('ورود نمرات'!AD41=98,"غ غ",'ورود نمرات'!AD41))</f>
        <v>20</v>
      </c>
      <c r="AE41" s="142">
        <f>'ورود نمرات'!AE41</f>
        <v>20</v>
      </c>
      <c r="AF41" s="143">
        <f>IF('ورود نمرات'!AF41=97,"غ م",IF('ورود نمرات'!AF41=98,"غ غ",'ورود نمرات'!AF41))</f>
        <v>20</v>
      </c>
      <c r="AG41" s="142">
        <f>'ورود نمرات'!AG41</f>
        <v>20</v>
      </c>
      <c r="AH41" s="143">
        <f>IF('ورود نمرات'!AH41=97,"غ م",IF('ورود نمرات'!AH41=98,"غ غ",'ورود نمرات'!AH41))</f>
        <v>20</v>
      </c>
      <c r="AI41" s="142">
        <f>'ورود نمرات'!AI41</f>
        <v>20</v>
      </c>
      <c r="AJ41" s="143">
        <f>IF('ورود نمرات'!AJ41=97,"غ م",IF('ورود نمرات'!AJ41=98,"غ غ",'ورود نمرات'!AJ41))</f>
        <v>20</v>
      </c>
      <c r="AK41" s="142"/>
      <c r="AL41" s="143">
        <f>'ورود نمرات'!AL41</f>
        <v>18</v>
      </c>
      <c r="AM41" s="142"/>
      <c r="AN41" s="143">
        <f>'ورود نمرات'!AN41</f>
        <v>13</v>
      </c>
      <c r="AO41" s="144">
        <f>'4'!AO41</f>
        <v>15.583333333333332</v>
      </c>
      <c r="AP41" s="145">
        <f>'4'!AP41</f>
        <v>18</v>
      </c>
    </row>
    <row r="42" spans="1:42" ht="15.75">
      <c r="A42" s="146" t="str">
        <f>'ورود نمرات'!A42</f>
        <v xml:space="preserve">ابوالفضل  </v>
      </c>
      <c r="B42" s="147" t="str">
        <f>'ورود نمرات'!B42</f>
        <v>اسلامی</v>
      </c>
      <c r="C42" s="146">
        <f>'ورود نمرات'!C42</f>
        <v>10</v>
      </c>
      <c r="D42" s="147">
        <f>IF('ورود نمرات'!D42=97,"غ م",IF('ورود نمرات'!D42=98,"غ غ",'ورود نمرات'!D42))</f>
        <v>10</v>
      </c>
      <c r="E42" s="146">
        <f>'ورود نمرات'!E42</f>
        <v>12</v>
      </c>
      <c r="F42" s="147">
        <f>IF('ورود نمرات'!F42=97,"غ م",IF('ورود نمرات'!F42=98,"غ غ",'ورود نمرات'!F42))</f>
        <v>8</v>
      </c>
      <c r="G42" s="146">
        <f>'ورود نمرات'!G42</f>
        <v>8</v>
      </c>
      <c r="H42" s="147">
        <f>IF('ورود نمرات'!H42=97,"غ م",IF('ورود نمرات'!H42=98,"غ غ",'ورود نمرات'!H42))</f>
        <v>7</v>
      </c>
      <c r="I42" s="146">
        <f>'ورود نمرات'!I42</f>
        <v>17</v>
      </c>
      <c r="J42" s="147">
        <f>IF('ورود نمرات'!J42=97,"غ م",IF('ورود نمرات'!J42=98,"غ غ",'ورود نمرات'!J42))</f>
        <v>18</v>
      </c>
      <c r="K42" s="146">
        <f>'ورود نمرات'!K42</f>
        <v>16</v>
      </c>
      <c r="L42" s="147">
        <f>IF('ورود نمرات'!L42=97,"غ م",IF('ورود نمرات'!L42=98,"غ غ",'ورود نمرات'!L42))</f>
        <v>7</v>
      </c>
      <c r="M42" s="146">
        <f>'ورود نمرات'!M42</f>
        <v>8</v>
      </c>
      <c r="N42" s="147">
        <f>IF('ورود نمرات'!N42=97,"غ م",IF('ورود نمرات'!N42=98,"غ غ",'ورود نمرات'!N42))</f>
        <v>7</v>
      </c>
      <c r="O42" s="146">
        <f>'ورود نمرات'!O42</f>
        <v>16</v>
      </c>
      <c r="P42" s="147">
        <f>IF('ورود نمرات'!P42=97,"غ م",IF('ورود نمرات'!P42=98,"غ غ",'ورود نمرات'!P42))</f>
        <v>7</v>
      </c>
      <c r="Q42" s="146">
        <f>'ورود نمرات'!Q42</f>
        <v>16</v>
      </c>
      <c r="R42" s="147">
        <f>IF('ورود نمرات'!R42=97,"غ م",IF('ورود نمرات'!R42=98,"غ غ",'ورود نمرات'!R42))</f>
        <v>7</v>
      </c>
      <c r="S42" s="146">
        <f>'ورود نمرات'!S42</f>
        <v>20</v>
      </c>
      <c r="T42" s="147">
        <f>IF('ورود نمرات'!T42=97,"غ م",IF('ورود نمرات'!T42=98,"غ غ",'ورود نمرات'!T42))</f>
        <v>20</v>
      </c>
      <c r="U42" s="146">
        <f>'ورود نمرات'!U42</f>
        <v>20</v>
      </c>
      <c r="V42" s="147">
        <f>IF('ورود نمرات'!V42=97,"غ م",IF('ورود نمرات'!V42=98,"غ غ",'ورود نمرات'!V42))</f>
        <v>20</v>
      </c>
      <c r="W42" s="146">
        <f>'ورود نمرات'!W42</f>
        <v>20</v>
      </c>
      <c r="X42" s="147">
        <f>IF('ورود نمرات'!X42=97,"غ م",IF('ورود نمرات'!X42=98,"غ غ",'ورود نمرات'!X42))</f>
        <v>20</v>
      </c>
      <c r="Y42" s="146">
        <f>'ورود نمرات'!Y42</f>
        <v>8</v>
      </c>
      <c r="Z42" s="147">
        <f>IF('ورود نمرات'!Z42=97,"غ م",IF('ورود نمرات'!Z42=98,"غ غ",'ورود نمرات'!Z42))</f>
        <v>8</v>
      </c>
      <c r="AA42" s="146">
        <f>'ورود نمرات'!AA42</f>
        <v>20</v>
      </c>
      <c r="AB42" s="147">
        <f>IF('ورود نمرات'!AB42=97,"غ م",IF('ورود نمرات'!AB42=98,"غ غ",'ورود نمرات'!AB42))</f>
        <v>20</v>
      </c>
      <c r="AC42" s="146">
        <f>'ورود نمرات'!AC42</f>
        <v>20</v>
      </c>
      <c r="AD42" s="147">
        <f>IF('ورود نمرات'!AD42=97,"غ م",IF('ورود نمرات'!AD42=98,"غ غ",'ورود نمرات'!AD42))</f>
        <v>20</v>
      </c>
      <c r="AE42" s="146">
        <f>'ورود نمرات'!AE42</f>
        <v>20</v>
      </c>
      <c r="AF42" s="147">
        <f>IF('ورود نمرات'!AF42=97,"غ م",IF('ورود نمرات'!AF42=98,"غ غ",'ورود نمرات'!AF42))</f>
        <v>20</v>
      </c>
      <c r="AG42" s="146">
        <f>'ورود نمرات'!AG42</f>
        <v>20</v>
      </c>
      <c r="AH42" s="147">
        <f>IF('ورود نمرات'!AH42=97,"غ م",IF('ورود نمرات'!AH42=98,"غ غ",'ورود نمرات'!AH42))</f>
        <v>20</v>
      </c>
      <c r="AI42" s="146">
        <f>'ورود نمرات'!AI42</f>
        <v>20</v>
      </c>
      <c r="AJ42" s="147">
        <f>IF('ورود نمرات'!AJ42=97,"غ م",IF('ورود نمرات'!AJ42=98,"غ غ",'ورود نمرات'!AJ42))</f>
        <v>20</v>
      </c>
      <c r="AK42" s="146"/>
      <c r="AL42" s="147">
        <f>'ورود نمرات'!AL42</f>
        <v>20</v>
      </c>
      <c r="AM42" s="146"/>
      <c r="AN42" s="147">
        <f>'ورود نمرات'!AN42</f>
        <v>14</v>
      </c>
      <c r="AO42" s="148">
        <f>'4'!AO42</f>
        <v>14.840909090909092</v>
      </c>
      <c r="AP42" s="149">
        <f>'4'!AP42</f>
        <v>23</v>
      </c>
    </row>
    <row r="43" spans="1:42" ht="15.75">
      <c r="A43" s="142" t="str">
        <f>'ورود نمرات'!A43</f>
        <v xml:space="preserve">امیرعلی  </v>
      </c>
      <c r="B43" s="143" t="str">
        <f>'ورود نمرات'!B43</f>
        <v>اشرفی</v>
      </c>
      <c r="C43" s="142">
        <f>'ورود نمرات'!C43</f>
        <v>20</v>
      </c>
      <c r="D43" s="143">
        <f>IF('ورود نمرات'!D43=97,"غ م",IF('ورود نمرات'!D43=98,"غ غ",'ورود نمرات'!D43))</f>
        <v>20</v>
      </c>
      <c r="E43" s="142">
        <f>'ورود نمرات'!E43</f>
        <v>13</v>
      </c>
      <c r="F43" s="143">
        <f>IF('ورود نمرات'!F43=97,"غ م",IF('ورود نمرات'!F43=98,"غ غ",'ورود نمرات'!F43))</f>
        <v>7</v>
      </c>
      <c r="G43" s="142">
        <f>'ورود نمرات'!G43</f>
        <v>3</v>
      </c>
      <c r="H43" s="143">
        <f>IF('ورود نمرات'!H43=97,"غ م",IF('ورود نمرات'!H43=98,"غ غ",'ورود نمرات'!H43))</f>
        <v>2</v>
      </c>
      <c r="I43" s="142">
        <f>'ورود نمرات'!I43</f>
        <v>17</v>
      </c>
      <c r="J43" s="143">
        <f>IF('ورود نمرات'!J43=97,"غ م",IF('ورود نمرات'!J43=98,"غ غ",'ورود نمرات'!J43))</f>
        <v>18</v>
      </c>
      <c r="K43" s="142">
        <f>'ورود نمرات'!K43</f>
        <v>17</v>
      </c>
      <c r="L43" s="143">
        <f>IF('ورود نمرات'!L43=97,"غ م",IF('ورود نمرات'!L43=98,"غ غ",'ورود نمرات'!L43))</f>
        <v>4.5</v>
      </c>
      <c r="M43" s="142">
        <f>'ورود نمرات'!M43</f>
        <v>11</v>
      </c>
      <c r="N43" s="143">
        <f>IF('ورود نمرات'!N43=97,"غ م",IF('ورود نمرات'!N43=98,"غ غ",'ورود نمرات'!N43))</f>
        <v>5</v>
      </c>
      <c r="O43" s="142">
        <f>'ورود نمرات'!O43</f>
        <v>17</v>
      </c>
      <c r="P43" s="143">
        <f>IF('ورود نمرات'!P43=97,"غ م",IF('ورود نمرات'!P43=98,"غ غ",'ورود نمرات'!P43))</f>
        <v>4.5</v>
      </c>
      <c r="Q43" s="142">
        <f>'ورود نمرات'!Q43</f>
        <v>17</v>
      </c>
      <c r="R43" s="143">
        <f>IF('ورود نمرات'!R43=97,"غ م",IF('ورود نمرات'!R43=98,"غ غ",'ورود نمرات'!R43))</f>
        <v>4.5</v>
      </c>
      <c r="S43" s="142">
        <f>'ورود نمرات'!S43</f>
        <v>10</v>
      </c>
      <c r="T43" s="143">
        <f>IF('ورود نمرات'!T43=97,"غ م",IF('ورود نمرات'!T43=98,"غ غ",'ورود نمرات'!T43))</f>
        <v>10</v>
      </c>
      <c r="U43" s="142">
        <f>'ورود نمرات'!U43</f>
        <v>10</v>
      </c>
      <c r="V43" s="143">
        <f>IF('ورود نمرات'!V43=97,"غ م",IF('ورود نمرات'!V43=98,"غ غ",'ورود نمرات'!V43))</f>
        <v>10</v>
      </c>
      <c r="W43" s="142">
        <f>'ورود نمرات'!W43</f>
        <v>10</v>
      </c>
      <c r="X43" s="143">
        <f>IF('ورود نمرات'!X43=97,"غ م",IF('ورود نمرات'!X43=98,"غ غ",'ورود نمرات'!X43))</f>
        <v>10</v>
      </c>
      <c r="Y43" s="142">
        <f>'ورود نمرات'!Y43</f>
        <v>14</v>
      </c>
      <c r="Z43" s="143">
        <f>IF('ورود نمرات'!Z43=97,"غ م",IF('ورود نمرات'!Z43=98,"غ غ",'ورود نمرات'!Z43))</f>
        <v>12</v>
      </c>
      <c r="AA43" s="142">
        <f>'ورود نمرات'!AA43</f>
        <v>20</v>
      </c>
      <c r="AB43" s="143">
        <f>IF('ورود نمرات'!AB43=97,"غ م",IF('ورود نمرات'!AB43=98,"غ غ",'ورود نمرات'!AB43))</f>
        <v>20</v>
      </c>
      <c r="AC43" s="142">
        <f>'ورود نمرات'!AC43</f>
        <v>20</v>
      </c>
      <c r="AD43" s="143">
        <f>IF('ورود نمرات'!AD43=97,"غ م",IF('ورود نمرات'!AD43=98,"غ غ",'ورود نمرات'!AD43))</f>
        <v>20</v>
      </c>
      <c r="AE43" s="142">
        <f>'ورود نمرات'!AE43</f>
        <v>20</v>
      </c>
      <c r="AF43" s="143">
        <f>IF('ورود نمرات'!AF43=97,"غ م",IF('ورود نمرات'!AF43=98,"غ غ",'ورود نمرات'!AF43))</f>
        <v>18</v>
      </c>
      <c r="AG43" s="142">
        <f>'ورود نمرات'!AG43</f>
        <v>20</v>
      </c>
      <c r="AH43" s="143">
        <f>IF('ورود نمرات'!AH43=97,"غ م",IF('ورود نمرات'!AH43=98,"غ غ",'ورود نمرات'!AH43))</f>
        <v>20</v>
      </c>
      <c r="AI43" s="142">
        <f>'ورود نمرات'!AI43</f>
        <v>20</v>
      </c>
      <c r="AJ43" s="143">
        <f>IF('ورود نمرات'!AJ43=97,"غ م",IF('ورود نمرات'!AJ43=98,"غ غ",'ورود نمرات'!AJ43))</f>
        <v>20</v>
      </c>
      <c r="AK43" s="142"/>
      <c r="AL43" s="143">
        <f>'ورود نمرات'!AL43</f>
        <v>20</v>
      </c>
      <c r="AM43" s="142"/>
      <c r="AN43" s="143">
        <f>'ورود نمرات'!AN43</f>
        <v>16</v>
      </c>
      <c r="AO43" s="144">
        <f>'4'!AO43</f>
        <v>13.484848484848483</v>
      </c>
      <c r="AP43" s="145">
        <f>'4'!AP43</f>
        <v>34</v>
      </c>
    </row>
    <row r="44" spans="1:42" ht="15.75">
      <c r="A44" s="146" t="str">
        <f>'ورود نمرات'!A44</f>
        <v xml:space="preserve">مهدی یار </v>
      </c>
      <c r="B44" s="147" t="str">
        <f>'ورود نمرات'!B44</f>
        <v>افشار</v>
      </c>
      <c r="C44" s="146">
        <f>'ورود نمرات'!C44</f>
        <v>20</v>
      </c>
      <c r="D44" s="147">
        <f>IF('ورود نمرات'!D44=97,"غ م",IF('ورود نمرات'!D44=98,"غ غ",'ورود نمرات'!D44))</f>
        <v>20</v>
      </c>
      <c r="E44" s="146">
        <f>'ورود نمرات'!E44</f>
        <v>8</v>
      </c>
      <c r="F44" s="147">
        <f>IF('ورود نمرات'!F44=97,"غ م",IF('ورود نمرات'!F44=98,"غ غ",'ورود نمرات'!F44))</f>
        <v>8</v>
      </c>
      <c r="G44" s="146">
        <f>'ورود نمرات'!G44</f>
        <v>1</v>
      </c>
      <c r="H44" s="147">
        <f>IF('ورود نمرات'!H44=97,"غ م",IF('ورود نمرات'!H44=98,"غ غ",'ورود نمرات'!H44))</f>
        <v>1</v>
      </c>
      <c r="I44" s="146">
        <f>'ورود نمرات'!I44</f>
        <v>20</v>
      </c>
      <c r="J44" s="147">
        <f>IF('ورود نمرات'!J44=97,"غ م",IF('ورود نمرات'!J44=98,"غ غ",'ورود نمرات'!J44))</f>
        <v>16</v>
      </c>
      <c r="K44" s="146">
        <f>'ورود نمرات'!K44</f>
        <v>13</v>
      </c>
      <c r="L44" s="147">
        <f>IF('ورود نمرات'!L44=97,"غ م",IF('ورود نمرات'!L44=98,"غ غ",'ورود نمرات'!L44))</f>
        <v>4</v>
      </c>
      <c r="M44" s="146">
        <f>'ورود نمرات'!M44</f>
        <v>14</v>
      </c>
      <c r="N44" s="147">
        <f>IF('ورود نمرات'!N44=97,"غ م",IF('ورود نمرات'!N44=98,"غ غ",'ورود نمرات'!N44))</f>
        <v>10</v>
      </c>
      <c r="O44" s="146">
        <f>'ورود نمرات'!O44</f>
        <v>13</v>
      </c>
      <c r="P44" s="147">
        <f>IF('ورود نمرات'!P44=97,"غ م",IF('ورود نمرات'!P44=98,"غ غ",'ورود نمرات'!P44))</f>
        <v>4</v>
      </c>
      <c r="Q44" s="146">
        <f>'ورود نمرات'!Q44</f>
        <v>13</v>
      </c>
      <c r="R44" s="147">
        <f>IF('ورود نمرات'!R44=97,"غ م",IF('ورود نمرات'!R44=98,"غ غ",'ورود نمرات'!R44))</f>
        <v>4</v>
      </c>
      <c r="S44" s="146">
        <f>'ورود نمرات'!S44</f>
        <v>18</v>
      </c>
      <c r="T44" s="147">
        <f>IF('ورود نمرات'!T44=97,"غ م",IF('ورود نمرات'!T44=98,"غ غ",'ورود نمرات'!T44))</f>
        <v>18</v>
      </c>
      <c r="U44" s="146">
        <f>'ورود نمرات'!U44</f>
        <v>18</v>
      </c>
      <c r="V44" s="147">
        <f>IF('ورود نمرات'!V44=97,"غ م",IF('ورود نمرات'!V44=98,"غ غ",'ورود نمرات'!V44))</f>
        <v>18</v>
      </c>
      <c r="W44" s="146">
        <f>'ورود نمرات'!W44</f>
        <v>18</v>
      </c>
      <c r="X44" s="147">
        <f>IF('ورود نمرات'!X44=97,"غ م",IF('ورود نمرات'!X44=98,"غ غ",'ورود نمرات'!X44))</f>
        <v>18</v>
      </c>
      <c r="Y44" s="146">
        <f>'ورود نمرات'!Y44</f>
        <v>15</v>
      </c>
      <c r="Z44" s="147">
        <f>IF('ورود نمرات'!Z44=97,"غ م",IF('ورود نمرات'!Z44=98,"غ غ",'ورود نمرات'!Z44))</f>
        <v>11</v>
      </c>
      <c r="AA44" s="146">
        <f>'ورود نمرات'!AA44</f>
        <v>10</v>
      </c>
      <c r="AB44" s="147">
        <f>IF('ورود نمرات'!AB44=97,"غ م",IF('ورود نمرات'!AB44=98,"غ غ",'ورود نمرات'!AB44))</f>
        <v>10</v>
      </c>
      <c r="AC44" s="146">
        <f>'ورود نمرات'!AC44</f>
        <v>10</v>
      </c>
      <c r="AD44" s="147">
        <f>IF('ورود نمرات'!AD44=97,"غ م",IF('ورود نمرات'!AD44=98,"غ غ",'ورود نمرات'!AD44))</f>
        <v>10</v>
      </c>
      <c r="AE44" s="146">
        <f>'ورود نمرات'!AE44</f>
        <v>15</v>
      </c>
      <c r="AF44" s="147">
        <f>IF('ورود نمرات'!AF44=97,"غ م",IF('ورود نمرات'!AF44=98,"غ غ",'ورود نمرات'!AF44))</f>
        <v>16</v>
      </c>
      <c r="AG44" s="146">
        <f>'ورود نمرات'!AG44</f>
        <v>10</v>
      </c>
      <c r="AH44" s="147">
        <f>IF('ورود نمرات'!AH44=97,"غ م",IF('ورود نمرات'!AH44=98,"غ غ",'ورود نمرات'!AH44))</f>
        <v>10</v>
      </c>
      <c r="AI44" s="146">
        <f>'ورود نمرات'!AI44</f>
        <v>10</v>
      </c>
      <c r="AJ44" s="147">
        <f>IF('ورود نمرات'!AJ44=97,"غ م",IF('ورود نمرات'!AJ44=98,"غ غ",'ورود نمرات'!AJ44))</f>
        <v>10</v>
      </c>
      <c r="AK44" s="146"/>
      <c r="AL44" s="147">
        <f>'ورود نمرات'!AL44</f>
        <v>18</v>
      </c>
      <c r="AM44" s="146"/>
      <c r="AN44" s="147">
        <f>'ورود نمرات'!AN44</f>
        <v>10</v>
      </c>
      <c r="AO44" s="148">
        <f>'4'!AO44</f>
        <v>12.090909090909092</v>
      </c>
      <c r="AP44" s="149">
        <f>'4'!AP44</f>
        <v>41</v>
      </c>
    </row>
    <row r="45" spans="1:42" ht="15.75">
      <c r="A45" s="142" t="str">
        <f>'ورود نمرات'!A45</f>
        <v xml:space="preserve">محمدصالح  </v>
      </c>
      <c r="B45" s="143" t="str">
        <f>'ورود نمرات'!B45</f>
        <v>اقرلو</v>
      </c>
      <c r="C45" s="142">
        <f>'ورود نمرات'!C45</f>
        <v>10</v>
      </c>
      <c r="D45" s="143">
        <f>IF('ورود نمرات'!D45=97,"غ م",IF('ورود نمرات'!D45=98,"غ غ",'ورود نمرات'!D45))</f>
        <v>10</v>
      </c>
      <c r="E45" s="142">
        <f>'ورود نمرات'!E45</f>
        <v>14</v>
      </c>
      <c r="F45" s="143">
        <f>IF('ورود نمرات'!F45=97,"غ م",IF('ورود نمرات'!F45=98,"غ غ",'ورود نمرات'!F45))</f>
        <v>12</v>
      </c>
      <c r="G45" s="142">
        <f>'ورود نمرات'!G45</f>
        <v>6</v>
      </c>
      <c r="H45" s="143">
        <f>IF('ورود نمرات'!H45=97,"غ م",IF('ورود نمرات'!H45=98,"غ غ",'ورود نمرات'!H45))</f>
        <v>2</v>
      </c>
      <c r="I45" s="142">
        <f>'ورود نمرات'!I45</f>
        <v>20</v>
      </c>
      <c r="J45" s="143">
        <f>IF('ورود نمرات'!J45=97,"غ م",IF('ورود نمرات'!J45=98,"غ غ",'ورود نمرات'!J45))</f>
        <v>18</v>
      </c>
      <c r="K45" s="142">
        <f>'ورود نمرات'!K45</f>
        <v>14</v>
      </c>
      <c r="L45" s="143">
        <f>IF('ورود نمرات'!L45=97,"غ م",IF('ورود نمرات'!L45=98,"غ غ",'ورود نمرات'!L45))</f>
        <v>4.5</v>
      </c>
      <c r="M45" s="142">
        <f>'ورود نمرات'!M45</f>
        <v>13</v>
      </c>
      <c r="N45" s="143">
        <f>IF('ورود نمرات'!N45=97,"غ م",IF('ورود نمرات'!N45=98,"غ غ",'ورود نمرات'!N45))</f>
        <v>17</v>
      </c>
      <c r="O45" s="142">
        <f>'ورود نمرات'!O45</f>
        <v>14</v>
      </c>
      <c r="P45" s="143">
        <f>IF('ورود نمرات'!P45=97,"غ م",IF('ورود نمرات'!P45=98,"غ غ",'ورود نمرات'!P45))</f>
        <v>4.5</v>
      </c>
      <c r="Q45" s="142">
        <f>'ورود نمرات'!Q45</f>
        <v>14</v>
      </c>
      <c r="R45" s="143">
        <f>IF('ورود نمرات'!R45=97,"غ م",IF('ورود نمرات'!R45=98,"غ غ",'ورود نمرات'!R45))</f>
        <v>4.5</v>
      </c>
      <c r="S45" s="142">
        <f>'ورود نمرات'!S45</f>
        <v>10</v>
      </c>
      <c r="T45" s="143">
        <f>IF('ورود نمرات'!T45=97,"غ م",IF('ورود نمرات'!T45=98,"غ غ",'ورود نمرات'!T45))</f>
        <v>10</v>
      </c>
      <c r="U45" s="142">
        <f>'ورود نمرات'!U45</f>
        <v>10</v>
      </c>
      <c r="V45" s="143">
        <f>IF('ورود نمرات'!V45=97,"غ م",IF('ورود نمرات'!V45=98,"غ غ",'ورود نمرات'!V45))</f>
        <v>10</v>
      </c>
      <c r="W45" s="142">
        <f>'ورود نمرات'!W45</f>
        <v>10</v>
      </c>
      <c r="X45" s="143">
        <f>IF('ورود نمرات'!X45=97,"غ م",IF('ورود نمرات'!X45=98,"غ غ",'ورود نمرات'!X45))</f>
        <v>10</v>
      </c>
      <c r="Y45" s="142">
        <f>'ورود نمرات'!Y45</f>
        <v>8</v>
      </c>
      <c r="Z45" s="143">
        <f>IF('ورود نمرات'!Z45=97,"غ م",IF('ورود نمرات'!Z45=98,"غ غ",'ورود نمرات'!Z45))</f>
        <v>8</v>
      </c>
      <c r="AA45" s="142">
        <f>'ورود نمرات'!AA45</f>
        <v>20</v>
      </c>
      <c r="AB45" s="143">
        <f>IF('ورود نمرات'!AB45=97,"غ م",IF('ورود نمرات'!AB45=98,"غ غ",'ورود نمرات'!AB45))</f>
        <v>20</v>
      </c>
      <c r="AC45" s="142">
        <f>'ورود نمرات'!AC45</f>
        <v>20</v>
      </c>
      <c r="AD45" s="143">
        <f>IF('ورود نمرات'!AD45=97,"غ م",IF('ورود نمرات'!AD45=98,"غ غ",'ورود نمرات'!AD45))</f>
        <v>20</v>
      </c>
      <c r="AE45" s="142">
        <f>'ورود نمرات'!AE45</f>
        <v>20</v>
      </c>
      <c r="AF45" s="143">
        <f>IF('ورود نمرات'!AF45=97,"غ م",IF('ورود نمرات'!AF45=98,"غ غ",'ورود نمرات'!AF45))</f>
        <v>20</v>
      </c>
      <c r="AG45" s="142">
        <f>'ورود نمرات'!AG45</f>
        <v>20</v>
      </c>
      <c r="AH45" s="143">
        <f>IF('ورود نمرات'!AH45=97,"غ م",IF('ورود نمرات'!AH45=98,"غ غ",'ورود نمرات'!AH45))</f>
        <v>20</v>
      </c>
      <c r="AI45" s="142">
        <f>'ورود نمرات'!AI45</f>
        <v>20</v>
      </c>
      <c r="AJ45" s="143">
        <f>IF('ورود نمرات'!AJ45=97,"غ م",IF('ورود نمرات'!AJ45=98,"غ غ",'ورود نمرات'!AJ45))</f>
        <v>20</v>
      </c>
      <c r="AK45" s="142"/>
      <c r="AL45" s="143">
        <f>'ورود نمرات'!AL45</f>
        <v>16</v>
      </c>
      <c r="AM45" s="142"/>
      <c r="AN45" s="143">
        <f>'ورود نمرات'!AN45</f>
        <v>20</v>
      </c>
      <c r="AO45" s="144">
        <f>'4'!AO45</f>
        <v>13.356060606060606</v>
      </c>
      <c r="AP45" s="145">
        <f>'4'!AP45</f>
        <v>35</v>
      </c>
    </row>
    <row r="46" spans="1:42" ht="16.5" thickBot="1">
      <c r="A46" s="150" t="str">
        <f>'ورود نمرات'!A46</f>
        <v xml:space="preserve">محمدعرفان </v>
      </c>
      <c r="B46" s="151" t="str">
        <f>'ورود نمرات'!B46</f>
        <v>آقانصیری</v>
      </c>
      <c r="C46" s="150">
        <f>'ورود نمرات'!C46</f>
        <v>18</v>
      </c>
      <c r="D46" s="151">
        <f>IF('ورود نمرات'!D46=97,"غ م",IF('ورود نمرات'!D46=98,"غ غ",'ورود نمرات'!D46))</f>
        <v>18</v>
      </c>
      <c r="E46" s="150">
        <f>'ورود نمرات'!E46</f>
        <v>15</v>
      </c>
      <c r="F46" s="151">
        <f>IF('ورود نمرات'!F46=97,"غ م",IF('ورود نمرات'!F46=98,"غ غ",'ورود نمرات'!F46))</f>
        <v>11</v>
      </c>
      <c r="G46" s="150">
        <f>'ورود نمرات'!G46</f>
        <v>6</v>
      </c>
      <c r="H46" s="151">
        <f>IF('ورود نمرات'!H46=97,"غ م",IF('ورود نمرات'!H46=98,"غ غ",'ورود نمرات'!H46))</f>
        <v>1</v>
      </c>
      <c r="I46" s="150">
        <f>'ورود نمرات'!I46</f>
        <v>15</v>
      </c>
      <c r="J46" s="151">
        <f>IF('ورود نمرات'!J46=97,"غ م",IF('ورود نمرات'!J46=98,"غ غ",'ورود نمرات'!J46))</f>
        <v>20</v>
      </c>
      <c r="K46" s="150">
        <f>'ورود نمرات'!K46</f>
        <v>16</v>
      </c>
      <c r="L46" s="151">
        <f>IF('ورود نمرات'!L46=97,"غ م",IF('ورود نمرات'!L46=98,"غ غ",'ورود نمرات'!L46))</f>
        <v>8</v>
      </c>
      <c r="M46" s="150">
        <f>'ورود نمرات'!M46</f>
        <v>11</v>
      </c>
      <c r="N46" s="151">
        <f>IF('ورود نمرات'!N46=97,"غ م",IF('ورود نمرات'!N46=98,"غ غ",'ورود نمرات'!N46))</f>
        <v>9</v>
      </c>
      <c r="O46" s="150">
        <f>'ورود نمرات'!O46</f>
        <v>16</v>
      </c>
      <c r="P46" s="151">
        <f>IF('ورود نمرات'!P46=97,"غ م",IF('ورود نمرات'!P46=98,"غ غ",'ورود نمرات'!P46))</f>
        <v>8</v>
      </c>
      <c r="Q46" s="150">
        <f>'ورود نمرات'!Q46</f>
        <v>16</v>
      </c>
      <c r="R46" s="151">
        <f>IF('ورود نمرات'!R46=97,"غ م",IF('ورود نمرات'!R46=98,"غ غ",'ورود نمرات'!R46))</f>
        <v>8</v>
      </c>
      <c r="S46" s="150">
        <f>'ورود نمرات'!S46</f>
        <v>16</v>
      </c>
      <c r="T46" s="151">
        <f>IF('ورود نمرات'!T46=97,"غ م",IF('ورود نمرات'!T46=98,"غ غ",'ورود نمرات'!T46))</f>
        <v>16</v>
      </c>
      <c r="U46" s="150">
        <f>'ورود نمرات'!U46</f>
        <v>16</v>
      </c>
      <c r="V46" s="151">
        <f>IF('ورود نمرات'!V46=97,"غ م",IF('ورود نمرات'!V46=98,"غ غ",'ورود نمرات'!V46))</f>
        <v>16</v>
      </c>
      <c r="W46" s="150">
        <f>'ورود نمرات'!W46</f>
        <v>16</v>
      </c>
      <c r="X46" s="151">
        <f>IF('ورود نمرات'!X46=97,"غ م",IF('ورود نمرات'!X46=98,"غ غ",'ورود نمرات'!X46))</f>
        <v>16</v>
      </c>
      <c r="Y46" s="150">
        <f>'ورود نمرات'!Y46</f>
        <v>12</v>
      </c>
      <c r="Z46" s="151" t="str">
        <f>IF('ورود نمرات'!Z46=97,"غ م",IF('ورود نمرات'!Z46=98,"غ غ",'ورود نمرات'!Z46))</f>
        <v>غ م</v>
      </c>
      <c r="AA46" s="150">
        <f>'ورود نمرات'!AA46</f>
        <v>10</v>
      </c>
      <c r="AB46" s="151">
        <f>IF('ورود نمرات'!AB46=97,"غ م",IF('ورود نمرات'!AB46=98,"غ غ",'ورود نمرات'!AB46))</f>
        <v>10</v>
      </c>
      <c r="AC46" s="150">
        <f>'ورود نمرات'!AC46</f>
        <v>10</v>
      </c>
      <c r="AD46" s="151">
        <f>IF('ورود نمرات'!AD46=97,"غ م",IF('ورود نمرات'!AD46=98,"غ غ",'ورود نمرات'!AD46))</f>
        <v>10</v>
      </c>
      <c r="AE46" s="150">
        <f>'ورود نمرات'!AE46</f>
        <v>20</v>
      </c>
      <c r="AF46" s="151">
        <f>IF('ورود نمرات'!AF46=97,"غ م",IF('ورود نمرات'!AF46=98,"غ غ",'ورود نمرات'!AF46))</f>
        <v>18</v>
      </c>
      <c r="AG46" s="150">
        <f>'ورود نمرات'!AG46</f>
        <v>20</v>
      </c>
      <c r="AH46" s="151">
        <f>IF('ورود نمرات'!AH46=97,"غ م",IF('ورود نمرات'!AH46=98,"غ غ",'ورود نمرات'!AH46))</f>
        <v>20</v>
      </c>
      <c r="AI46" s="150">
        <f>'ورود نمرات'!AI46</f>
        <v>10</v>
      </c>
      <c r="AJ46" s="151">
        <f>IF('ورود نمرات'!AJ46=97,"غ م",IF('ورود نمرات'!AJ46=98,"غ غ",'ورود نمرات'!AJ46))</f>
        <v>10</v>
      </c>
      <c r="AK46" s="150"/>
      <c r="AL46" s="151">
        <f>'ورود نمرات'!AL46</f>
        <v>20</v>
      </c>
      <c r="AM46" s="150"/>
      <c r="AN46" s="151">
        <f>'ورود نمرات'!AN46</f>
        <v>15</v>
      </c>
      <c r="AO46" s="152">
        <f>'4'!AO46</f>
        <v>12.878787878787877</v>
      </c>
      <c r="AP46" s="153">
        <f>'4'!AP46</f>
        <v>37</v>
      </c>
    </row>
    <row r="47" spans="1:42" ht="2.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2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</sheetData>
  <sheetProtection algorithmName="SHA-512" hashValue="cQCI2Y3yX8IQHjY6mtiTtAWkeqYsDHENWLN5A0K1umfZMZaqrWt33jcLZjQqLHxUE9GeJP+wIxh3Dh1F0QZpSA==" saltValue="slTTrzrhGVbSv/Ejp1cMkg==" spinCount="100000" sheet="1" objects="1" scenarios="1"/>
  <mergeCells count="42">
    <mergeCell ref="A1:B1"/>
    <mergeCell ref="A2:B2"/>
    <mergeCell ref="AG2:AH2"/>
    <mergeCell ref="AI2:AJ2"/>
    <mergeCell ref="AK2:AL2"/>
    <mergeCell ref="AK1:AL1"/>
    <mergeCell ref="AE1:AF1"/>
    <mergeCell ref="AG1:AH1"/>
    <mergeCell ref="S2:T2"/>
    <mergeCell ref="K1:L1"/>
    <mergeCell ref="O2:P2"/>
    <mergeCell ref="Q2:R2"/>
    <mergeCell ref="Y1:Z1"/>
    <mergeCell ref="AA1:AB1"/>
    <mergeCell ref="AC1:AD1"/>
    <mergeCell ref="E2:F2"/>
    <mergeCell ref="I2:J2"/>
    <mergeCell ref="K2:L2"/>
    <mergeCell ref="M2:N2"/>
    <mergeCell ref="AO1:AO3"/>
    <mergeCell ref="AM2:AN2"/>
    <mergeCell ref="U2:V2"/>
    <mergeCell ref="W2:X2"/>
    <mergeCell ref="Y2:Z2"/>
    <mergeCell ref="AA2:AB2"/>
    <mergeCell ref="AE2:AF2"/>
    <mergeCell ref="AP1:AP3"/>
    <mergeCell ref="C1:D1"/>
    <mergeCell ref="E1:F1"/>
    <mergeCell ref="G1:H1"/>
    <mergeCell ref="I1:J1"/>
    <mergeCell ref="AI1:AJ1"/>
    <mergeCell ref="M1:N1"/>
    <mergeCell ref="O1:P1"/>
    <mergeCell ref="Q1:R1"/>
    <mergeCell ref="S1:T1"/>
    <mergeCell ref="U1:V1"/>
    <mergeCell ref="W1:X1"/>
    <mergeCell ref="AC2:AD2"/>
    <mergeCell ref="AM1:AN1"/>
    <mergeCell ref="C2:D2"/>
    <mergeCell ref="G2:H2"/>
  </mergeCells>
  <conditionalFormatting sqref="C4:AN46">
    <cfRule type="cellIs" dxfId="88" priority="2" operator="equal">
      <formula>"غ غ"</formula>
    </cfRule>
    <cfRule type="cellIs" dxfId="87" priority="1" operator="equal">
      <formula>"غ م"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7"/>
  <sheetViews>
    <sheetView rightToLeft="1" topLeftCell="AB1" workbookViewId="0">
      <selection activeCell="BA4" sqref="BA4:BB4"/>
    </sheetView>
  </sheetViews>
  <sheetFormatPr defaultRowHeight="14.25"/>
  <cols>
    <col min="3" max="40" width="3" customWidth="1"/>
    <col min="41" max="78" width="3.25" customWidth="1"/>
  </cols>
  <sheetData>
    <row r="1" spans="1:78" ht="17.25">
      <c r="A1" s="69" t="str">
        <f>'ورود نمرات'!A1:A2</f>
        <v>راهنما
کلیک کنید</v>
      </c>
      <c r="B1" s="2" t="str">
        <f>'ورود نمرات'!B1</f>
        <v>نام درس</v>
      </c>
      <c r="C1" s="69" t="str">
        <f>'ورود نمرات'!C1:D1</f>
        <v>قرآن</v>
      </c>
      <c r="D1" s="69"/>
      <c r="E1" s="69" t="str">
        <f>'ورود نمرات'!E1:F1</f>
        <v>معارف اسلامی</v>
      </c>
      <c r="F1" s="69"/>
      <c r="G1" s="69" t="str">
        <f>'ورود نمرات'!G1:H1</f>
        <v>فلسفه</v>
      </c>
      <c r="H1" s="69"/>
      <c r="I1" s="69" t="str">
        <f>'ورود نمرات'!I1:J1</f>
        <v>منطق</v>
      </c>
      <c r="J1" s="69"/>
      <c r="K1" s="69" t="str">
        <f>'ورود نمرات'!K1:L1</f>
        <v>جامعه شناسی</v>
      </c>
      <c r="L1" s="69"/>
      <c r="M1" s="69" t="str">
        <f>'ورود نمرات'!M1:N1</f>
        <v>روان شناسی</v>
      </c>
      <c r="N1" s="69"/>
      <c r="O1" s="69" t="str">
        <f>'ورود نمرات'!O1:P1</f>
        <v>زبان انگلیسی</v>
      </c>
      <c r="P1" s="69"/>
      <c r="Q1" s="69" t="str">
        <f>'ورود نمرات'!Q1:R1</f>
        <v>ادبیات فارسی</v>
      </c>
      <c r="R1" s="69"/>
      <c r="S1" s="69" t="str">
        <f>'ورود نمرات'!S1:T1</f>
        <v>قافیه و عروض</v>
      </c>
      <c r="T1" s="69"/>
      <c r="U1" s="69" t="str">
        <f>'ورود نمرات'!U1:V1</f>
        <v>عربی</v>
      </c>
      <c r="V1" s="69"/>
      <c r="W1" s="69" t="str">
        <f>'ورود نمرات'!W1:X1</f>
        <v>ریاضی</v>
      </c>
      <c r="X1" s="69"/>
      <c r="Y1" s="69" t="str">
        <f>'ورود نمرات'!Y1:Z1</f>
        <v>زیست شناسی</v>
      </c>
      <c r="Z1" s="69"/>
      <c r="AA1" s="69" t="str">
        <f>'ورود نمرات'!AA1:AB1</f>
        <v>جغرافیای استان</v>
      </c>
      <c r="AB1" s="69"/>
      <c r="AC1" s="69" t="str">
        <f>'ورود نمرات'!AC1:AD1</f>
        <v>نگارش</v>
      </c>
      <c r="AD1" s="69"/>
      <c r="AE1" s="69" t="str">
        <f>'ورود نمرات'!AE1:AF1</f>
        <v>متون ادبی</v>
      </c>
      <c r="AF1" s="69"/>
      <c r="AG1" s="69" t="str">
        <f>'ورود نمرات'!AG1:AH1</f>
        <v>آمادگی دفاعی</v>
      </c>
      <c r="AH1" s="69"/>
      <c r="AI1" s="69" t="str">
        <f>'ورود نمرات'!AI1:AJ1</f>
        <v>تاریخ</v>
      </c>
      <c r="AJ1" s="69"/>
      <c r="AK1" s="69" t="str">
        <f>'ورود نمرات'!AK1:AL1</f>
        <v>تربیت بدنی</v>
      </c>
      <c r="AL1" s="69"/>
      <c r="AM1" s="69" t="str">
        <f>'ورود نمرات'!AM1:AN1</f>
        <v>انضباط</v>
      </c>
      <c r="AN1" s="69"/>
      <c r="AO1" s="96" t="str">
        <f>C1</f>
        <v>قرآن</v>
      </c>
      <c r="AP1" s="96"/>
      <c r="AQ1" s="96" t="str">
        <f t="shared" ref="AQ1" si="0">E1</f>
        <v>معارف اسلامی</v>
      </c>
      <c r="AR1" s="96"/>
      <c r="AS1" s="96" t="str">
        <f t="shared" ref="AS1" si="1">G1</f>
        <v>فلسفه</v>
      </c>
      <c r="AT1" s="96"/>
      <c r="AU1" s="96" t="str">
        <f t="shared" ref="AU1" si="2">I1</f>
        <v>منطق</v>
      </c>
      <c r="AV1" s="96"/>
      <c r="AW1" s="96" t="str">
        <f t="shared" ref="AW1" si="3">K1</f>
        <v>جامعه شناسی</v>
      </c>
      <c r="AX1" s="96"/>
      <c r="AY1" s="96" t="str">
        <f t="shared" ref="AY1" si="4">M1</f>
        <v>روان شناسی</v>
      </c>
      <c r="AZ1" s="96"/>
      <c r="BA1" s="96" t="str">
        <f t="shared" ref="BA1" si="5">O1</f>
        <v>زبان انگلیسی</v>
      </c>
      <c r="BB1" s="96"/>
      <c r="BC1" s="96" t="str">
        <f t="shared" ref="BC1" si="6">Q1</f>
        <v>ادبیات فارسی</v>
      </c>
      <c r="BD1" s="96"/>
      <c r="BE1" s="96" t="str">
        <f t="shared" ref="BE1" si="7">S1</f>
        <v>قافیه و عروض</v>
      </c>
      <c r="BF1" s="96"/>
      <c r="BG1" s="96" t="str">
        <f t="shared" ref="BG1" si="8">U1</f>
        <v>عربی</v>
      </c>
      <c r="BH1" s="96"/>
      <c r="BI1" s="96" t="str">
        <f t="shared" ref="BI1" si="9">W1</f>
        <v>ریاضی</v>
      </c>
      <c r="BJ1" s="96"/>
      <c r="BK1" s="96" t="str">
        <f t="shared" ref="BK1" si="10">Y1</f>
        <v>زیست شناسی</v>
      </c>
      <c r="BL1" s="96"/>
      <c r="BM1" s="96" t="str">
        <f t="shared" ref="BM1" si="11">AA1</f>
        <v>جغرافیای استان</v>
      </c>
      <c r="BN1" s="96"/>
      <c r="BO1" s="96" t="str">
        <f t="shared" ref="BO1" si="12">AC1</f>
        <v>نگارش</v>
      </c>
      <c r="BP1" s="96"/>
      <c r="BQ1" s="96" t="str">
        <f t="shared" ref="BQ1" si="13">AE1</f>
        <v>متون ادبی</v>
      </c>
      <c r="BR1" s="96"/>
      <c r="BS1" s="96" t="str">
        <f t="shared" ref="BS1" si="14">AG1</f>
        <v>آمادگی دفاعی</v>
      </c>
      <c r="BT1" s="96"/>
      <c r="BU1" s="96" t="str">
        <f t="shared" ref="BU1" si="15">AI1</f>
        <v>تاریخ</v>
      </c>
      <c r="BV1" s="96"/>
      <c r="BW1" s="96" t="str">
        <f t="shared" ref="BW1" si="16">AK1</f>
        <v>تربیت بدنی</v>
      </c>
      <c r="BX1" s="96"/>
      <c r="BY1" s="96" t="str">
        <f t="shared" ref="BY1" si="17">AM1</f>
        <v>انضباط</v>
      </c>
      <c r="BZ1" s="96"/>
    </row>
    <row r="2" spans="1:78" ht="17.25">
      <c r="A2" s="69"/>
      <c r="B2" s="2" t="str">
        <f>'ورود نمرات'!B2</f>
        <v>تعداد واحد</v>
      </c>
      <c r="C2" s="69">
        <f>'ورود نمرات'!C2:D2</f>
        <v>2</v>
      </c>
      <c r="D2" s="69"/>
      <c r="E2" s="69">
        <f>'ورود نمرات'!E2:F2</f>
        <v>2</v>
      </c>
      <c r="F2" s="69"/>
      <c r="G2" s="69">
        <f>'ورود نمرات'!G2:H2</f>
        <v>2</v>
      </c>
      <c r="H2" s="69"/>
      <c r="I2" s="69">
        <f>'ورود نمرات'!I2:J2</f>
        <v>1</v>
      </c>
      <c r="J2" s="69"/>
      <c r="K2" s="69">
        <f>'ورود نمرات'!K2:L2</f>
        <v>3</v>
      </c>
      <c r="L2" s="69"/>
      <c r="M2" s="69">
        <f>'ورود نمرات'!M2:N2</f>
        <v>3</v>
      </c>
      <c r="N2" s="69"/>
      <c r="O2" s="69">
        <f>'ورود نمرات'!O2:P2</f>
        <v>1</v>
      </c>
      <c r="P2" s="69"/>
      <c r="Q2" s="69">
        <f>'ورود نمرات'!Q2:R2</f>
        <v>2</v>
      </c>
      <c r="R2" s="69"/>
      <c r="S2" s="69">
        <f>'ورود نمرات'!S2:T2</f>
        <v>2</v>
      </c>
      <c r="T2" s="69"/>
      <c r="U2" s="69">
        <f>'ورود نمرات'!U2:V2</f>
        <v>2</v>
      </c>
      <c r="V2" s="69"/>
      <c r="W2" s="69">
        <f>'ورود نمرات'!W2:X2</f>
        <v>4</v>
      </c>
      <c r="X2" s="69"/>
      <c r="Y2" s="69">
        <f>'ورود نمرات'!Y2:Z2</f>
        <v>4</v>
      </c>
      <c r="Z2" s="69"/>
      <c r="AA2" s="69">
        <f>'ورود نمرات'!AA2:AB2</f>
        <v>3</v>
      </c>
      <c r="AB2" s="69"/>
      <c r="AC2" s="69">
        <f>'ورود نمرات'!AC2:AD2</f>
        <v>2</v>
      </c>
      <c r="AD2" s="69"/>
      <c r="AE2" s="69">
        <f>'ورود نمرات'!AE2:AF2</f>
        <v>2</v>
      </c>
      <c r="AF2" s="69"/>
      <c r="AG2" s="69">
        <f>'ورود نمرات'!AG2:AH2</f>
        <v>3</v>
      </c>
      <c r="AH2" s="69"/>
      <c r="AI2" s="69">
        <f>'ورود نمرات'!AI2:AJ2</f>
        <v>2</v>
      </c>
      <c r="AJ2" s="69"/>
      <c r="AK2" s="69">
        <f>'ورود نمرات'!AK2:AL2</f>
        <v>2</v>
      </c>
      <c r="AL2" s="69"/>
      <c r="AM2" s="69">
        <f>'ورود نمرات'!AM2:AN2</f>
        <v>2</v>
      </c>
      <c r="AN2" s="69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</row>
    <row r="3" spans="1:78" ht="17.25">
      <c r="A3" s="2" t="str">
        <f>'ورود نمرات'!A3</f>
        <v>نام</v>
      </c>
      <c r="B3" s="2" t="str">
        <f>'ورود نمرات'!B3</f>
        <v>نام خانوادگی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</row>
    <row r="4" spans="1:78" ht="17.25">
      <c r="A4" s="2" t="str">
        <f>'ورود نمرات'!A4</f>
        <v xml:space="preserve">محمدعلی  </v>
      </c>
      <c r="B4" s="2" t="str">
        <f>'ورود نمرات'!B4</f>
        <v>ابوطالبی</v>
      </c>
      <c r="C4" s="70">
        <f>CEILING(IF('ورود نمرات'!D4=97,'ورود نمرات'!C4,IF('ورود نمرات'!D4=98,'ورود نمرات'!C4/3,(('ورود نمرات'!D4*2)+'ورود نمرات'!C4)/3)),0.25)</f>
        <v>20</v>
      </c>
      <c r="D4" s="70"/>
      <c r="E4" s="70">
        <f>CEILING(IF('ورود نمرات'!F4=97,'ورود نمرات'!E4,IF('ورود نمرات'!F4=98,'ورود نمرات'!E4/3,(('ورود نمرات'!F4*2)+'ورود نمرات'!E4)/3)),0.25)</f>
        <v>16.5</v>
      </c>
      <c r="F4" s="70"/>
      <c r="G4" s="70">
        <f>CEILING(IF('ورود نمرات'!H4=97,'ورود نمرات'!G4,IF('ورود نمرات'!H4=98,'ورود نمرات'!G4/3,(('ورود نمرات'!H4*2)+'ورود نمرات'!G4)/3)),0.25)</f>
        <v>7.5</v>
      </c>
      <c r="H4" s="70"/>
      <c r="I4" s="70">
        <f>CEILING(IF('ورود نمرات'!J4=97,'ورود نمرات'!I4,IF('ورود نمرات'!J4=98,'ورود نمرات'!I4/3,(('ورود نمرات'!J4*2)+'ورود نمرات'!I4)/3)),0.25)</f>
        <v>18.5</v>
      </c>
      <c r="J4" s="70"/>
      <c r="K4" s="70">
        <f>CEILING(IF('ورود نمرات'!L4=97,'ورود نمرات'!K4,IF('ورود نمرات'!L4=98,'ورود نمرات'!K4/3,(('ورود نمرات'!L4*2)+'ورود نمرات'!K4)/3)),0.25)</f>
        <v>17</v>
      </c>
      <c r="L4" s="70"/>
      <c r="M4" s="70">
        <f>CEILING(IF('ورود نمرات'!N4=97,'ورود نمرات'!M4,IF('ورود نمرات'!N4=98,'ورود نمرات'!M4/3,(('ورود نمرات'!N4*2)+'ورود نمرات'!M4)/3)),0.25)</f>
        <v>12.5</v>
      </c>
      <c r="N4" s="70"/>
      <c r="O4" s="70">
        <f>CEILING(IF('ورود نمرات'!P4=97,'ورود نمرات'!O4,IF('ورود نمرات'!P4=98,'ورود نمرات'!O4/3,(('ورود نمرات'!P4*2)+'ورود نمرات'!O4)/3)),0.25)</f>
        <v>16.5</v>
      </c>
      <c r="P4" s="70"/>
      <c r="Q4" s="70">
        <f>CEILING(IF('ورود نمرات'!R4=97,'ورود نمرات'!Q4,IF('ورود نمرات'!R4=98,'ورود نمرات'!Q4/3,(('ورود نمرات'!R4*2)+'ورود نمرات'!Q4)/3)),0.25)</f>
        <v>4</v>
      </c>
      <c r="R4" s="70"/>
      <c r="S4" s="70">
        <f>CEILING(IF('ورود نمرات'!T4=97,'ورود نمرات'!S4,IF('ورود نمرات'!T4=98,'ورود نمرات'!S4/3,(('ورود نمرات'!T4*2)+'ورود نمرات'!S4)/3)),0.25)</f>
        <v>9</v>
      </c>
      <c r="T4" s="70"/>
      <c r="U4" s="70">
        <f>CEILING(IF('ورود نمرات'!V4=97,'ورود نمرات'!U4,IF('ورود نمرات'!V4=98,'ورود نمرات'!U4/3,(('ورود نمرات'!V4*2)+'ورود نمرات'!U4)/3)),0.25)</f>
        <v>20</v>
      </c>
      <c r="V4" s="70"/>
      <c r="W4" s="70">
        <f>CEILING(IF('ورود نمرات'!X4=97,'ورود نمرات'!W4,IF('ورود نمرات'!X4=98,'ورود نمرات'!W4/3,(('ورود نمرات'!X4*2)+'ورود نمرات'!W4)/3)),0.25)</f>
        <v>16</v>
      </c>
      <c r="X4" s="70"/>
      <c r="Y4" s="70">
        <f>CEILING(IF('ورود نمرات'!Z4=97,'ورود نمرات'!Y4,IF('ورود نمرات'!Z4=98,'ورود نمرات'!Y4/3,(('ورود نمرات'!Z4*2)+'ورود نمرات'!Y4)/3)),0.25)</f>
        <v>19.5</v>
      </c>
      <c r="Z4" s="70"/>
      <c r="AA4" s="70">
        <f>CEILING(IF('ورود نمرات'!AB4=97,'ورود نمرات'!AA4,IF('ورود نمرات'!AB4=98,'ورود نمرات'!AA4/3,(('ورود نمرات'!AB4*2)+'ورود نمرات'!AA4)/3)),0.25)</f>
        <v>18</v>
      </c>
      <c r="AB4" s="70"/>
      <c r="AC4" s="70">
        <f>CEILING(IF('ورود نمرات'!AD4=97,'ورود نمرات'!AC4,IF('ورود نمرات'!AD4=98,'ورود نمرات'!AC4/3,(('ورود نمرات'!AD4*2)+'ورود نمرات'!AC4)/3)),0.25)</f>
        <v>20</v>
      </c>
      <c r="AD4" s="70"/>
      <c r="AE4" s="70">
        <f>CEILING(IF('ورود نمرات'!AF4=97,'ورود نمرات'!AE4,IF('ورود نمرات'!AF4=98,'ورود نمرات'!AE4/3,(('ورود نمرات'!AF4*2)+'ورود نمرات'!AE4)/3)),0.25)</f>
        <v>20</v>
      </c>
      <c r="AF4" s="70"/>
      <c r="AG4" s="70">
        <f>CEILING(IF('ورود نمرات'!AH4=97,'ورود نمرات'!AG4,IF('ورود نمرات'!AH4=98,'ورود نمرات'!AG4/3,(('ورود نمرات'!AH4*2)+'ورود نمرات'!AG4)/3)),0.25)</f>
        <v>10</v>
      </c>
      <c r="AH4" s="70"/>
      <c r="AI4" s="70">
        <f>CEILING(IF('ورود نمرات'!AJ4=97,'ورود نمرات'!AI4,IF('ورود نمرات'!AJ4=98,'ورود نمرات'!AI4/3,(('ورود نمرات'!AJ4*2)+'ورود نمرات'!AI4)/3)),0.25)</f>
        <v>15.75</v>
      </c>
      <c r="AJ4" s="70"/>
      <c r="AK4" s="70">
        <f>CEILING('ورود نمرات'!AL4,0.25)</f>
        <v>20</v>
      </c>
      <c r="AL4" s="70"/>
      <c r="AM4" s="70">
        <f>CEILING('ورود نمرات'!AN4,0.25)</f>
        <v>20</v>
      </c>
      <c r="AN4" s="70"/>
      <c r="AO4" s="47">
        <f>RANK(C4,$C$4:$D$46)</f>
        <v>1</v>
      </c>
      <c r="AP4" s="47"/>
      <c r="AQ4" s="47">
        <f>RANK(E4,$E$4:$F$46)</f>
        <v>18</v>
      </c>
      <c r="AR4" s="47"/>
      <c r="AS4" s="47">
        <f>RANK(G4,$G$4:$H$46)</f>
        <v>33</v>
      </c>
      <c r="AT4" s="47"/>
      <c r="AU4" s="47">
        <f>RANK(I4,$I$4:$J$46)</f>
        <v>23</v>
      </c>
      <c r="AV4" s="47"/>
      <c r="AW4" s="47">
        <f>RANK(K4,$K$4:$L$46)</f>
        <v>18</v>
      </c>
      <c r="AX4" s="47"/>
      <c r="AY4" s="47">
        <f>RANK(M4,$M$4:$N$46)</f>
        <v>18</v>
      </c>
      <c r="AZ4" s="47"/>
      <c r="BA4" s="47">
        <f>RANK(O4,$O$4:$P$46)</f>
        <v>9</v>
      </c>
      <c r="BB4" s="47"/>
      <c r="BC4" s="47">
        <f>RANK(Q4,$Q$4:$R$46)</f>
        <v>29</v>
      </c>
      <c r="BD4" s="47"/>
      <c r="BE4" s="47">
        <f>RANK(S4,$S$4:$T$46)</f>
        <v>29</v>
      </c>
      <c r="BF4" s="47"/>
      <c r="BG4" s="47">
        <f>RANK(U4,$U$4:$V$46)</f>
        <v>1</v>
      </c>
      <c r="BH4" s="47"/>
      <c r="BI4" s="47">
        <f>RANK(W4,$W$4:$X$46)</f>
        <v>9</v>
      </c>
      <c r="BJ4" s="47"/>
      <c r="BK4" s="47">
        <f>RANK(Y4,$Y$4:$Z$46)</f>
        <v>16</v>
      </c>
      <c r="BL4" s="47"/>
      <c r="BM4" s="47">
        <f>RANK(AA4,$AA$4:$AB$46)</f>
        <v>25</v>
      </c>
      <c r="BN4" s="47"/>
      <c r="BO4" s="47">
        <f>RANK(AC4,$AC$4:$AD$46)</f>
        <v>1</v>
      </c>
      <c r="BP4" s="47"/>
      <c r="BQ4" s="47">
        <f>RANK(AE4,$AE$4:$AF$46)</f>
        <v>1</v>
      </c>
      <c r="BR4" s="47"/>
      <c r="BS4" s="47">
        <f>RANK(AG4,$AG$4:$AH$46)</f>
        <v>32</v>
      </c>
      <c r="BT4" s="47"/>
      <c r="BU4" s="47">
        <f>RANK(AI4,$AI$4:$AJ$46)</f>
        <v>34</v>
      </c>
      <c r="BV4" s="47"/>
      <c r="BW4" s="47">
        <f>RANK(AK4,$AK$4:$AL$46)</f>
        <v>43</v>
      </c>
      <c r="BX4" s="47"/>
      <c r="BY4" s="47">
        <f>RANK(AM4,$AM$4:$AN$46)</f>
        <v>1</v>
      </c>
      <c r="BZ4" s="47"/>
    </row>
    <row r="5" spans="1:78" ht="17.25">
      <c r="A5" s="2" t="str">
        <f>'ورود نمرات'!A5</f>
        <v xml:space="preserve">آریا </v>
      </c>
      <c r="B5" s="2" t="str">
        <f>'ورود نمرات'!B5</f>
        <v>احمدی خواه</v>
      </c>
      <c r="C5" s="70">
        <f>CEILING(IF('ورود نمرات'!D5=97,'ورود نمرات'!C5,IF('ورود نمرات'!D5=98,'ورود نمرات'!C5/3,(('ورود نمرات'!D5*2)+'ورود نمرات'!C5)/3)),0.25)</f>
        <v>19</v>
      </c>
      <c r="D5" s="70"/>
      <c r="E5" s="70">
        <f>CEILING(IF('ورود نمرات'!F5=97,'ورود نمرات'!E5,IF('ورود نمرات'!F5=98,'ورود نمرات'!E5/3,(('ورود نمرات'!F5*2)+'ورود نمرات'!E5)/3)),0.25)</f>
        <v>18.75</v>
      </c>
      <c r="F5" s="70"/>
      <c r="G5" s="70">
        <f>CEILING(IF('ورود نمرات'!H5=97,'ورود نمرات'!G5,IF('ورود نمرات'!H5=98,'ورود نمرات'!G5/3,(('ورود نمرات'!H5*2)+'ورود نمرات'!G5)/3)),0.25)</f>
        <v>15</v>
      </c>
      <c r="H5" s="70"/>
      <c r="I5" s="70">
        <f>CEILING(IF('ورود نمرات'!J5=97,'ورود نمرات'!I5,IF('ورود نمرات'!J5=98,'ورود نمرات'!I5/3,(('ورود نمرات'!J5*2)+'ورود نمرات'!I5)/3)),0.25)</f>
        <v>16.5</v>
      </c>
      <c r="J5" s="70"/>
      <c r="K5" s="70">
        <f>CEILING(IF('ورود نمرات'!L5=97,'ورود نمرات'!K5,IF('ورود نمرات'!L5=98,'ورود نمرات'!K5/3,(('ورود نمرات'!L5*2)+'ورود نمرات'!K5)/3)),0.25)</f>
        <v>10</v>
      </c>
      <c r="L5" s="70"/>
      <c r="M5" s="70">
        <f>CEILING(IF('ورود نمرات'!N5=97,'ورود نمرات'!M5,IF('ورود نمرات'!N5=98,'ورود نمرات'!M5/3,(('ورود نمرات'!N5*2)+'ورود نمرات'!M5)/3)),0.25)</f>
        <v>10</v>
      </c>
      <c r="N5" s="70"/>
      <c r="O5" s="70">
        <f>CEILING(IF('ورود نمرات'!P5=97,'ورود نمرات'!O5,IF('ورود نمرات'!P5=98,'ورود نمرات'!O5/3,(('ورود نمرات'!P5*2)+'ورود نمرات'!O5)/3)),0.25)</f>
        <v>15</v>
      </c>
      <c r="P5" s="70"/>
      <c r="Q5" s="70">
        <f>CEILING(IF('ورود نمرات'!R5=97,'ورود نمرات'!Q5,IF('ورود نمرات'!R5=98,'ورود نمرات'!Q5/3,(('ورود نمرات'!R5*2)+'ورود نمرات'!Q5)/3)),0.25)</f>
        <v>7.75</v>
      </c>
      <c r="R5" s="70"/>
      <c r="S5" s="70">
        <f>CEILING(IF('ورود نمرات'!T5=97,'ورود نمرات'!S5,IF('ورود نمرات'!T5=98,'ورود نمرات'!S5/3,(('ورود نمرات'!T5*2)+'ورود نمرات'!S5)/3)),0.25)</f>
        <v>13</v>
      </c>
      <c r="T5" s="70"/>
      <c r="U5" s="70">
        <f>CEILING(IF('ورود نمرات'!V5=97,'ورود نمرات'!U5,IF('ورود نمرات'!V5=98,'ورود نمرات'!U5/3,(('ورود نمرات'!V5*2)+'ورود نمرات'!U5)/3)),0.25)</f>
        <v>20</v>
      </c>
      <c r="V5" s="70"/>
      <c r="W5" s="70">
        <f>CEILING(IF('ورود نمرات'!X5=97,'ورود نمرات'!W5,IF('ورود نمرات'!X5=98,'ورود نمرات'!W5/3,(('ورود نمرات'!X5*2)+'ورود نمرات'!W5)/3)),0.25)</f>
        <v>12.5</v>
      </c>
      <c r="X5" s="70"/>
      <c r="Y5" s="70">
        <f>CEILING(IF('ورود نمرات'!Z5=97,'ورود نمرات'!Y5,IF('ورود نمرات'!Z5=98,'ورود نمرات'!Y5/3,(('ورود نمرات'!Z5*2)+'ورود نمرات'!Y5)/3)),0.25)</f>
        <v>20</v>
      </c>
      <c r="Z5" s="70"/>
      <c r="AA5" s="70">
        <f>CEILING(IF('ورود نمرات'!AB5=97,'ورود نمرات'!AA5,IF('ورود نمرات'!AB5=98,'ورود نمرات'!AA5/3,(('ورود نمرات'!AB5*2)+'ورود نمرات'!AA5)/3)),0.25)</f>
        <v>20</v>
      </c>
      <c r="AB5" s="70"/>
      <c r="AC5" s="70">
        <f>CEILING(IF('ورود نمرات'!AD5=97,'ورود نمرات'!AC5,IF('ورود نمرات'!AD5=98,'ورود نمرات'!AC5/3,(('ورود نمرات'!AD5*2)+'ورود نمرات'!AC5)/3)),0.25)</f>
        <v>20</v>
      </c>
      <c r="AD5" s="70"/>
      <c r="AE5" s="70">
        <f>CEILING(IF('ورود نمرات'!AF5=97,'ورود نمرات'!AE5,IF('ورود نمرات'!AF5=98,'ورود نمرات'!AE5/3,(('ورود نمرات'!AF5*2)+'ورود نمرات'!AE5)/3)),0.25)</f>
        <v>20</v>
      </c>
      <c r="AF5" s="70"/>
      <c r="AG5" s="70">
        <f>CEILING(IF('ورود نمرات'!AH5=97,'ورود نمرات'!AG5,IF('ورود نمرات'!AH5=98,'ورود نمرات'!AG5/3,(('ورود نمرات'!AH5*2)+'ورود نمرات'!AG5)/3)),0.25)</f>
        <v>20</v>
      </c>
      <c r="AH5" s="70"/>
      <c r="AI5" s="70">
        <f>CEILING(IF('ورود نمرات'!AJ5=97,'ورود نمرات'!AI5,IF('ورود نمرات'!AJ5=98,'ورود نمرات'!AI5/3,(('ورود نمرات'!AJ5*2)+'ورود نمرات'!AI5)/3)),0.25)</f>
        <v>20</v>
      </c>
      <c r="AJ5" s="70"/>
      <c r="AK5" s="70">
        <f>'ورود نمرات'!AL5*2</f>
        <v>38</v>
      </c>
      <c r="AL5" s="70"/>
      <c r="AM5" s="70">
        <f>CEILING('ورود نمرات'!AN5,0.25)</f>
        <v>18</v>
      </c>
      <c r="AN5" s="70"/>
      <c r="AO5" s="47">
        <f t="shared" ref="AO5:AO46" si="18">RANK(C5,$C$4:$D$46)</f>
        <v>16</v>
      </c>
      <c r="AP5" s="47"/>
      <c r="AQ5" s="47">
        <f t="shared" ref="AQ5:AQ46" si="19">RANK(E5,$E$4:$F$46)</f>
        <v>10</v>
      </c>
      <c r="AR5" s="47"/>
      <c r="AS5" s="47">
        <f t="shared" ref="AS5:AS46" si="20">RANK(G5,$G$4:$H$46)</f>
        <v>22</v>
      </c>
      <c r="AT5" s="47"/>
      <c r="AU5" s="47">
        <f t="shared" ref="AU5:AU46" si="21">RANK(I5,$I$4:$J$46)</f>
        <v>34</v>
      </c>
      <c r="AV5" s="47"/>
      <c r="AW5" s="47">
        <f t="shared" ref="AW5:AW46" si="22">RANK(K5,$K$4:$L$46)</f>
        <v>30</v>
      </c>
      <c r="AX5" s="47"/>
      <c r="AY5" s="47">
        <f t="shared" ref="AY5:AY46" si="23">RANK(M5,$M$4:$N$46)</f>
        <v>23</v>
      </c>
      <c r="AZ5" s="47"/>
      <c r="BA5" s="47">
        <f t="shared" ref="BA5:BA46" si="24">RANK(O5,$O$4:$P$46)</f>
        <v>13</v>
      </c>
      <c r="BB5" s="47"/>
      <c r="BC5" s="47">
        <f t="shared" ref="BC5:BC46" si="25">RANK(Q5,$Q$4:$R$46)</f>
        <v>21</v>
      </c>
      <c r="BD5" s="47"/>
      <c r="BE5" s="47">
        <f t="shared" ref="BE5:BE46" si="26">RANK(S5,$S$4:$T$46)</f>
        <v>11</v>
      </c>
      <c r="BF5" s="47"/>
      <c r="BG5" s="47">
        <f t="shared" ref="BG5:BG46" si="27">RANK(U5,$U$4:$V$46)</f>
        <v>1</v>
      </c>
      <c r="BH5" s="47"/>
      <c r="BI5" s="47">
        <f t="shared" ref="BI5:BI46" si="28">RANK(W5,$W$4:$X$46)</f>
        <v>20</v>
      </c>
      <c r="BJ5" s="47"/>
      <c r="BK5" s="47">
        <f t="shared" ref="BK5:BK46" si="29">RANK(Y5,$Y$4:$Z$46)</f>
        <v>1</v>
      </c>
      <c r="BL5" s="47"/>
      <c r="BM5" s="47">
        <f t="shared" ref="BM5:BM46" si="30">RANK(AA5,$AA$4:$AB$46)</f>
        <v>1</v>
      </c>
      <c r="BN5" s="47"/>
      <c r="BO5" s="47">
        <f t="shared" ref="BO5:BO46" si="31">RANK(AC5,$AC$4:$AD$46)</f>
        <v>1</v>
      </c>
      <c r="BP5" s="47"/>
      <c r="BQ5" s="47">
        <f t="shared" ref="BQ5:BQ46" si="32">RANK(AE5,$AE$4:$AF$46)</f>
        <v>1</v>
      </c>
      <c r="BR5" s="47"/>
      <c r="BS5" s="47">
        <f t="shared" ref="BS5:BS46" si="33">RANK(AG5,$AG$4:$AH$46)</f>
        <v>1</v>
      </c>
      <c r="BT5" s="47"/>
      <c r="BU5" s="47">
        <f t="shared" ref="BU5:BU46" si="34">RANK(AI5,$AI$4:$AJ$46)</f>
        <v>1</v>
      </c>
      <c r="BV5" s="47"/>
      <c r="BW5" s="47">
        <f t="shared" ref="BW5:BW46" si="35">RANK(AK5,$AK$4:$AL$46)</f>
        <v>25</v>
      </c>
      <c r="BX5" s="47"/>
      <c r="BY5" s="47">
        <f t="shared" ref="BY5:BY46" si="36">RANK(AM5,$AM$4:$AN$46)</f>
        <v>13</v>
      </c>
      <c r="BZ5" s="47"/>
    </row>
    <row r="6" spans="1:78" ht="17.25">
      <c r="A6" s="2" t="str">
        <f>'ورود نمرات'!A6</f>
        <v xml:space="preserve">ابوالفضل  </v>
      </c>
      <c r="B6" s="2" t="str">
        <f>'ورود نمرات'!B6</f>
        <v>اسلامی</v>
      </c>
      <c r="C6" s="70">
        <f>CEILING(IF('ورود نمرات'!D6=97,'ورود نمرات'!C6,IF('ورود نمرات'!D6=98,'ورود نمرات'!C6/3,(('ورود نمرات'!D6*2)+'ورود نمرات'!C6)/3)),0.25)</f>
        <v>10</v>
      </c>
      <c r="D6" s="70"/>
      <c r="E6" s="70">
        <f>CEILING(IF('ورود نمرات'!F6=97,'ورود نمرات'!E6,IF('ورود نمرات'!F6=98,'ورود نمرات'!E6/3,(('ورود نمرات'!F6*2)+'ورود نمرات'!E6)/3)),0.25)</f>
        <v>12.75</v>
      </c>
      <c r="F6" s="70"/>
      <c r="G6" s="70">
        <f>CEILING(IF('ورود نمرات'!H6=97,'ورود نمرات'!G6,IF('ورود نمرات'!H6=98,'ورود نمرات'!G6/3,(('ورود نمرات'!H6*2)+'ورود نمرات'!G6)/3)),0.25)</f>
        <v>6</v>
      </c>
      <c r="H6" s="70"/>
      <c r="I6" s="70">
        <f>CEILING(IF('ورود نمرات'!J6=97,'ورود نمرات'!I6,IF('ورود نمرات'!J6=98,'ورود نمرات'!I6/3,(('ورود نمرات'!J6*2)+'ورود نمرات'!I6)/3)),0.25)</f>
        <v>14.75</v>
      </c>
      <c r="J6" s="70"/>
      <c r="K6" s="70">
        <f>CEILING(IF('ورود نمرات'!L6=97,'ورود نمرات'!K6,IF('ورود نمرات'!L6=98,'ورود نمرات'!K6/3,(('ورود نمرات'!L6*2)+'ورود نمرات'!K6)/3)),0.25)</f>
        <v>4.75</v>
      </c>
      <c r="L6" s="70"/>
      <c r="M6" s="70">
        <f>CEILING(IF('ورود نمرات'!N6=97,'ورود نمرات'!M6,IF('ورود نمرات'!N6=98,'ورود نمرات'!M6/3,(('ورود نمرات'!N6*2)+'ورود نمرات'!M6)/3)),0.25)</f>
        <v>7</v>
      </c>
      <c r="N6" s="70"/>
      <c r="O6" s="70">
        <f>CEILING(IF('ورود نمرات'!P6=97,'ورود نمرات'!O6,IF('ورود نمرات'!P6=98,'ورود نمرات'!O6/3,(('ورود نمرات'!P6*2)+'ورود نمرات'!O6)/3)),0.25)</f>
        <v>3</v>
      </c>
      <c r="P6" s="70"/>
      <c r="Q6" s="70">
        <f>CEILING(IF('ورود نمرات'!R6=97,'ورود نمرات'!Q6,IF('ورود نمرات'!R6=98,'ورود نمرات'!Q6/3,(('ورود نمرات'!R6*2)+'ورود نمرات'!Q6)/3)),0.25)</f>
        <v>10</v>
      </c>
      <c r="R6" s="70"/>
      <c r="S6" s="70">
        <f>CEILING(IF('ورود نمرات'!T6=97,'ورود نمرات'!S6,IF('ورود نمرات'!T6=98,'ورود نمرات'!S6/3,(('ورود نمرات'!T6*2)+'ورود نمرات'!S6)/3)),0.25)</f>
        <v>7.75</v>
      </c>
      <c r="T6" s="70"/>
      <c r="U6" s="70">
        <f>CEILING(IF('ورود نمرات'!V6=97,'ورود نمرات'!U6,IF('ورود نمرات'!V6=98,'ورود نمرات'!U6/3,(('ورود نمرات'!V6*2)+'ورود نمرات'!U6)/3)),0.25)</f>
        <v>20</v>
      </c>
      <c r="V6" s="70"/>
      <c r="W6" s="70">
        <f>CEILING(IF('ورود نمرات'!X6=97,'ورود نمرات'!W6,IF('ورود نمرات'!X6=98,'ورود نمرات'!W6/3,(('ورود نمرات'!X6*2)+'ورود نمرات'!W6)/3)),0.25)</f>
        <v>15.5</v>
      </c>
      <c r="X6" s="70"/>
      <c r="Y6" s="70">
        <f>CEILING(IF('ورود نمرات'!Z6=97,'ورود نمرات'!Y6,IF('ورود نمرات'!Z6=98,'ورود نمرات'!Y6/3,(('ورود نمرات'!Z6*2)+'ورود نمرات'!Y6)/3)),0.25)</f>
        <v>12</v>
      </c>
      <c r="Z6" s="70"/>
      <c r="AA6" s="70">
        <f>CEILING(IF('ورود نمرات'!AB6=97,'ورود نمرات'!AA6,IF('ورود نمرات'!AB6=98,'ورود نمرات'!AA6/3,(('ورود نمرات'!AB6*2)+'ورود نمرات'!AA6)/3)),0.25)</f>
        <v>10</v>
      </c>
      <c r="AB6" s="70"/>
      <c r="AC6" s="70">
        <f>CEILING(IF('ورود نمرات'!AD6=97,'ورود نمرات'!AC6,IF('ورود نمرات'!AD6=98,'ورود نمرات'!AC6/3,(('ورود نمرات'!AD6*2)+'ورود نمرات'!AC6)/3)),0.25)</f>
        <v>20</v>
      </c>
      <c r="AD6" s="70"/>
      <c r="AE6" s="70">
        <f>CEILING(IF('ورود نمرات'!AF6=97,'ورود نمرات'!AE6,IF('ورود نمرات'!AF6=98,'ورود نمرات'!AE6/3,(('ورود نمرات'!AF6*2)+'ورود نمرات'!AE6)/3)),0.25)</f>
        <v>20</v>
      </c>
      <c r="AF6" s="70"/>
      <c r="AG6" s="70">
        <f>CEILING(IF('ورود نمرات'!AH6=97,'ورود نمرات'!AG6,IF('ورود نمرات'!AH6=98,'ورود نمرات'!AG6/3,(('ورود نمرات'!AH6*2)+'ورود نمرات'!AG6)/3)),0.25)</f>
        <v>20</v>
      </c>
      <c r="AH6" s="70"/>
      <c r="AI6" s="70">
        <f>CEILING(IF('ورود نمرات'!AJ6=97,'ورود نمرات'!AI6,IF('ورود نمرات'!AJ6=98,'ورود نمرات'!AI6/3,(('ورود نمرات'!AJ6*2)+'ورود نمرات'!AI6)/3)),0.25)</f>
        <v>20</v>
      </c>
      <c r="AJ6" s="70"/>
      <c r="AK6" s="70">
        <f>'ورود نمرات'!AL6*2</f>
        <v>40</v>
      </c>
      <c r="AL6" s="70"/>
      <c r="AM6" s="70">
        <f>CEILING('ورود نمرات'!AN6,0.25)</f>
        <v>20</v>
      </c>
      <c r="AN6" s="70"/>
      <c r="AO6" s="47">
        <f t="shared" si="18"/>
        <v>41</v>
      </c>
      <c r="AP6" s="47"/>
      <c r="AQ6" s="47">
        <f t="shared" si="19"/>
        <v>31</v>
      </c>
      <c r="AR6" s="47"/>
      <c r="AS6" s="47">
        <f t="shared" si="20"/>
        <v>36</v>
      </c>
      <c r="AT6" s="47"/>
      <c r="AU6" s="47">
        <f t="shared" si="21"/>
        <v>38</v>
      </c>
      <c r="AV6" s="47"/>
      <c r="AW6" s="47">
        <f t="shared" si="22"/>
        <v>42</v>
      </c>
      <c r="AX6" s="47"/>
      <c r="AY6" s="47">
        <f t="shared" si="23"/>
        <v>41</v>
      </c>
      <c r="AZ6" s="47"/>
      <c r="BA6" s="47">
        <f t="shared" si="24"/>
        <v>42</v>
      </c>
      <c r="BB6" s="47"/>
      <c r="BC6" s="47">
        <f t="shared" si="25"/>
        <v>15</v>
      </c>
      <c r="BD6" s="47"/>
      <c r="BE6" s="47">
        <f t="shared" si="26"/>
        <v>33</v>
      </c>
      <c r="BF6" s="47"/>
      <c r="BG6" s="47">
        <f t="shared" si="27"/>
        <v>1</v>
      </c>
      <c r="BH6" s="47"/>
      <c r="BI6" s="47">
        <f t="shared" si="28"/>
        <v>12</v>
      </c>
      <c r="BJ6" s="47"/>
      <c r="BK6" s="47">
        <f t="shared" si="29"/>
        <v>36</v>
      </c>
      <c r="BL6" s="47"/>
      <c r="BM6" s="47">
        <f t="shared" si="30"/>
        <v>30</v>
      </c>
      <c r="BN6" s="47"/>
      <c r="BO6" s="47">
        <f t="shared" si="31"/>
        <v>1</v>
      </c>
      <c r="BP6" s="47"/>
      <c r="BQ6" s="47">
        <f t="shared" si="32"/>
        <v>1</v>
      </c>
      <c r="BR6" s="47"/>
      <c r="BS6" s="47">
        <f t="shared" si="33"/>
        <v>1</v>
      </c>
      <c r="BT6" s="47"/>
      <c r="BU6" s="47">
        <f t="shared" si="34"/>
        <v>1</v>
      </c>
      <c r="BV6" s="47"/>
      <c r="BW6" s="47">
        <f t="shared" si="35"/>
        <v>1</v>
      </c>
      <c r="BX6" s="47"/>
      <c r="BY6" s="47">
        <f t="shared" si="36"/>
        <v>1</v>
      </c>
      <c r="BZ6" s="47"/>
    </row>
    <row r="7" spans="1:78" ht="17.25">
      <c r="A7" s="2" t="str">
        <f>'ورود نمرات'!A7</f>
        <v xml:space="preserve">امیرعلی  </v>
      </c>
      <c r="B7" s="2" t="str">
        <f>'ورود نمرات'!B7</f>
        <v>اشرفی</v>
      </c>
      <c r="C7" s="70">
        <f>CEILING(IF('ورود نمرات'!D7=97,'ورود نمرات'!C7,IF('ورود نمرات'!D7=98,'ورود نمرات'!C7/3,(('ورود نمرات'!D7*2)+'ورود نمرات'!C7)/3)),0.25)</f>
        <v>16.5</v>
      </c>
      <c r="D7" s="70"/>
      <c r="E7" s="70">
        <f>CEILING(IF('ورود نمرات'!F7=97,'ورود نمرات'!E7,IF('ورود نمرات'!F7=98,'ورود نمرات'!E7/3,(('ورود نمرات'!F7*2)+'ورود نمرات'!E7)/3)),0.25)</f>
        <v>14</v>
      </c>
      <c r="F7" s="70"/>
      <c r="G7" s="70">
        <f>CEILING(IF('ورود نمرات'!H7=97,'ورود نمرات'!G7,IF('ورود نمرات'!H7=98,'ورود نمرات'!G7/3,(('ورود نمرات'!H7*2)+'ورود نمرات'!G7)/3)),0.25)</f>
        <v>16</v>
      </c>
      <c r="H7" s="70"/>
      <c r="I7" s="70">
        <f>CEILING(IF('ورود نمرات'!J7=97,'ورود نمرات'!I7,IF('ورود نمرات'!J7=98,'ورود نمرات'!I7/3,(('ورود نمرات'!J7*2)+'ورود نمرات'!I7)/3)),0.25)</f>
        <v>18.5</v>
      </c>
      <c r="J7" s="70"/>
      <c r="K7" s="70">
        <f>CEILING(IF('ورود نمرات'!L7=97,'ورود نمرات'!K7,IF('ورود نمرات'!L7=98,'ورود نمرات'!K7/3,(('ورود نمرات'!L7*2)+'ورود نمرات'!K7)/3)),0.25)</f>
        <v>18</v>
      </c>
      <c r="L7" s="70"/>
      <c r="M7" s="70">
        <f>CEILING(IF('ورود نمرات'!N7=97,'ورود نمرات'!M7,IF('ورود نمرات'!N7=98,'ورود نمرات'!M7/3,(('ورود نمرات'!N7*2)+'ورود نمرات'!M7)/3)),0.25)</f>
        <v>9.75</v>
      </c>
      <c r="N7" s="70"/>
      <c r="O7" s="70">
        <f>CEILING(IF('ورود نمرات'!P7=97,'ورود نمرات'!O7,IF('ورود نمرات'!P7=98,'ورود نمرات'!O7/3,(('ورود نمرات'!P7*2)+'ورود نمرات'!O7)/3)),0.25)</f>
        <v>9.5</v>
      </c>
      <c r="P7" s="70"/>
      <c r="Q7" s="70">
        <f>CEILING(IF('ورود نمرات'!R7=97,'ورود نمرات'!Q7,IF('ورود نمرات'!R7=98,'ورود نمرات'!Q7/3,(('ورود نمرات'!R7*2)+'ورود نمرات'!Q7)/3)),0.25)</f>
        <v>3.5</v>
      </c>
      <c r="R7" s="70"/>
      <c r="S7" s="70">
        <f>CEILING(IF('ورود نمرات'!T7=97,'ورود نمرات'!S7,IF('ورود نمرات'!T7=98,'ورود نمرات'!S7/3,(('ورود نمرات'!T7*2)+'ورود نمرات'!S7)/3)),0.25)</f>
        <v>9.75</v>
      </c>
      <c r="T7" s="70"/>
      <c r="U7" s="70">
        <f>CEILING(IF('ورود نمرات'!V7=97,'ورود نمرات'!U7,IF('ورود نمرات'!V7=98,'ورود نمرات'!U7/3,(('ورود نمرات'!V7*2)+'ورود نمرات'!U7)/3)),0.25)</f>
        <v>20</v>
      </c>
      <c r="V7" s="70"/>
      <c r="W7" s="70">
        <f>CEILING(IF('ورود نمرات'!X7=97,'ورود نمرات'!W7,IF('ورود نمرات'!X7=98,'ورود نمرات'!W7/3,(('ورود نمرات'!X7*2)+'ورود نمرات'!W7)/3)),0.25)</f>
        <v>12.5</v>
      </c>
      <c r="X7" s="70"/>
      <c r="Y7" s="70">
        <f>CEILING(IF('ورود نمرات'!Z7=97,'ورود نمرات'!Y7,IF('ورود نمرات'!Z7=98,'ورود نمرات'!Y7/3,(('ورود نمرات'!Z7*2)+'ورود نمرات'!Y7)/3)),0.25)</f>
        <v>20</v>
      </c>
      <c r="Z7" s="70"/>
      <c r="AA7" s="70">
        <f>CEILING(IF('ورود نمرات'!AB7=97,'ورود نمرات'!AA7,IF('ورود نمرات'!AB7=98,'ورود نمرات'!AA7/3,(('ورود نمرات'!AB7*2)+'ورود نمرات'!AA7)/3)),0.25)</f>
        <v>10</v>
      </c>
      <c r="AB7" s="70"/>
      <c r="AC7" s="70">
        <f>CEILING(IF('ورود نمرات'!AD7=97,'ورود نمرات'!AC7,IF('ورود نمرات'!AD7=98,'ورود نمرات'!AC7/3,(('ورود نمرات'!AD7*2)+'ورود نمرات'!AC7)/3)),0.25)</f>
        <v>20</v>
      </c>
      <c r="AD7" s="70"/>
      <c r="AE7" s="70">
        <f>CEILING(IF('ورود نمرات'!AF7=97,'ورود نمرات'!AE7,IF('ورود نمرات'!AF7=98,'ورود نمرات'!AE7/3,(('ورود نمرات'!AF7*2)+'ورود نمرات'!AE7)/3)),0.25)</f>
        <v>20</v>
      </c>
      <c r="AF7" s="70"/>
      <c r="AG7" s="70">
        <f>CEILING(IF('ورود نمرات'!AH7=97,'ورود نمرات'!AG7,IF('ورود نمرات'!AH7=98,'ورود نمرات'!AG7/3,(('ورود نمرات'!AH7*2)+'ورود نمرات'!AG7)/3)),0.25)</f>
        <v>20</v>
      </c>
      <c r="AH7" s="70"/>
      <c r="AI7" s="70">
        <f>CEILING(IF('ورود نمرات'!AJ7=97,'ورود نمرات'!AI7,IF('ورود نمرات'!AJ7=98,'ورود نمرات'!AI7/3,(('ورود نمرات'!AJ7*2)+'ورود نمرات'!AI7)/3)),0.25)</f>
        <v>20</v>
      </c>
      <c r="AJ7" s="70"/>
      <c r="AK7" s="70">
        <f>'ورود نمرات'!AL7*2</f>
        <v>40</v>
      </c>
      <c r="AL7" s="70"/>
      <c r="AM7" s="70">
        <f>CEILING('ورود نمرات'!AN7,0.25)</f>
        <v>18</v>
      </c>
      <c r="AN7" s="70"/>
      <c r="AO7" s="47">
        <f t="shared" si="18"/>
        <v>30</v>
      </c>
      <c r="AP7" s="47"/>
      <c r="AQ7" s="47">
        <f t="shared" si="19"/>
        <v>23</v>
      </c>
      <c r="AR7" s="47"/>
      <c r="AS7" s="47">
        <f t="shared" si="20"/>
        <v>18</v>
      </c>
      <c r="AT7" s="47"/>
      <c r="AU7" s="47">
        <f t="shared" si="21"/>
        <v>23</v>
      </c>
      <c r="AV7" s="47"/>
      <c r="AW7" s="47">
        <f t="shared" si="22"/>
        <v>14</v>
      </c>
      <c r="AX7" s="47"/>
      <c r="AY7" s="47">
        <f t="shared" si="23"/>
        <v>26</v>
      </c>
      <c r="AZ7" s="47"/>
      <c r="BA7" s="47">
        <f t="shared" si="24"/>
        <v>23</v>
      </c>
      <c r="BB7" s="47"/>
      <c r="BC7" s="47">
        <f t="shared" si="25"/>
        <v>34</v>
      </c>
      <c r="BD7" s="47"/>
      <c r="BE7" s="47">
        <f t="shared" si="26"/>
        <v>27</v>
      </c>
      <c r="BF7" s="47"/>
      <c r="BG7" s="47">
        <f t="shared" si="27"/>
        <v>1</v>
      </c>
      <c r="BH7" s="47"/>
      <c r="BI7" s="47">
        <f t="shared" si="28"/>
        <v>20</v>
      </c>
      <c r="BJ7" s="47"/>
      <c r="BK7" s="47">
        <f t="shared" si="29"/>
        <v>1</v>
      </c>
      <c r="BL7" s="47"/>
      <c r="BM7" s="47">
        <f t="shared" si="30"/>
        <v>30</v>
      </c>
      <c r="BN7" s="47"/>
      <c r="BO7" s="47">
        <f t="shared" si="31"/>
        <v>1</v>
      </c>
      <c r="BP7" s="47"/>
      <c r="BQ7" s="47">
        <f t="shared" si="32"/>
        <v>1</v>
      </c>
      <c r="BR7" s="47"/>
      <c r="BS7" s="47">
        <f t="shared" si="33"/>
        <v>1</v>
      </c>
      <c r="BT7" s="47"/>
      <c r="BU7" s="47">
        <f t="shared" si="34"/>
        <v>1</v>
      </c>
      <c r="BV7" s="47"/>
      <c r="BW7" s="47">
        <f t="shared" si="35"/>
        <v>1</v>
      </c>
      <c r="BX7" s="47"/>
      <c r="BY7" s="47">
        <f t="shared" si="36"/>
        <v>13</v>
      </c>
      <c r="BZ7" s="47"/>
    </row>
    <row r="8" spans="1:78" ht="17.25">
      <c r="A8" s="2" t="str">
        <f>'ورود نمرات'!A8</f>
        <v xml:space="preserve">مهدی یار </v>
      </c>
      <c r="B8" s="2" t="str">
        <f>'ورود نمرات'!B8</f>
        <v>افشار</v>
      </c>
      <c r="C8" s="70">
        <f>CEILING(IF('ورود نمرات'!D8=97,'ورود نمرات'!C8,IF('ورود نمرات'!D8=98,'ورود نمرات'!C8/3,(('ورود نمرات'!D8*2)+'ورود نمرات'!C8)/3)),0.25)</f>
        <v>20</v>
      </c>
      <c r="D8" s="70"/>
      <c r="E8" s="70">
        <f>CEILING(IF('ورود نمرات'!F8=97,'ورود نمرات'!E8,IF('ورود نمرات'!F8=98,'ورود نمرات'!E8/3,(('ورود نمرات'!F8*2)+'ورود نمرات'!E8)/3)),0.25)</f>
        <v>20</v>
      </c>
      <c r="F8" s="70"/>
      <c r="G8" s="70">
        <f>CEILING(IF('ورود نمرات'!H8=97,'ورود نمرات'!G8,IF('ورود نمرات'!H8=98,'ورود نمرات'!G8/3,(('ورود نمرات'!H8*2)+'ورود نمرات'!G8)/3)),0.25)</f>
        <v>19.5</v>
      </c>
      <c r="H8" s="70"/>
      <c r="I8" s="70">
        <f>CEILING(IF('ورود نمرات'!J8=97,'ورود نمرات'!I8,IF('ورود نمرات'!J8=98,'ورود نمرات'!I8/3,(('ورود نمرات'!J8*2)+'ورود نمرات'!I8)/3)),0.25)</f>
        <v>20</v>
      </c>
      <c r="J8" s="70"/>
      <c r="K8" s="70">
        <f>CEILING(IF('ورود نمرات'!L8=97,'ورود نمرات'!K8,IF('ورود نمرات'!L8=98,'ورود نمرات'!K8/3,(('ورود نمرات'!L8*2)+'ورود نمرات'!K8)/3)),0.25)</f>
        <v>20</v>
      </c>
      <c r="L8" s="70"/>
      <c r="M8" s="70">
        <f>CEILING(IF('ورود نمرات'!N8=97,'ورود نمرات'!M8,IF('ورود نمرات'!N8=98,'ورود نمرات'!M8/3,(('ورود نمرات'!N8*2)+'ورود نمرات'!M8)/3)),0.25)</f>
        <v>18.5</v>
      </c>
      <c r="N8" s="70"/>
      <c r="O8" s="70">
        <f>CEILING(IF('ورود نمرات'!P8=97,'ورود نمرات'!O8,IF('ورود نمرات'!P8=98,'ورود نمرات'!O8/3,(('ورود نمرات'!P8*2)+'ورود نمرات'!O8)/3)),0.25)</f>
        <v>16.75</v>
      </c>
      <c r="P8" s="70"/>
      <c r="Q8" s="70">
        <f>CEILING(IF('ورود نمرات'!R8=97,'ورود نمرات'!Q8,IF('ورود نمرات'!R8=98,'ورود نمرات'!Q8/3,(('ورود نمرات'!R8*2)+'ورود نمرات'!Q8)/3)),0.25)</f>
        <v>14.75</v>
      </c>
      <c r="R8" s="70"/>
      <c r="S8" s="70">
        <f>CEILING(IF('ورود نمرات'!T8=97,'ورود نمرات'!S8,IF('ورود نمرات'!T8=98,'ورود نمرات'!S8/3,(('ورود نمرات'!T8*2)+'ورود نمرات'!S8)/3)),0.25)</f>
        <v>16.75</v>
      </c>
      <c r="T8" s="70"/>
      <c r="U8" s="70">
        <f>CEILING(IF('ورود نمرات'!V8=97,'ورود نمرات'!U8,IF('ورود نمرات'!V8=98,'ورود نمرات'!U8/3,(('ورود نمرات'!V8*2)+'ورود نمرات'!U8)/3)),0.25)</f>
        <v>20</v>
      </c>
      <c r="V8" s="70"/>
      <c r="W8" s="70">
        <f>CEILING(IF('ورود نمرات'!X8=97,'ورود نمرات'!W8,IF('ورود نمرات'!X8=98,'ورود نمرات'!W8/3,(('ورود نمرات'!X8*2)+'ورود نمرات'!W8)/3)),0.25)</f>
        <v>18</v>
      </c>
      <c r="X8" s="70"/>
      <c r="Y8" s="70">
        <f>CEILING(IF('ورود نمرات'!Z8=97,'ورود نمرات'!Y8,IF('ورود نمرات'!Z8=98,'ورود نمرات'!Y8/3,(('ورود نمرات'!Z8*2)+'ورود نمرات'!Y8)/3)),0.25)</f>
        <v>20</v>
      </c>
      <c r="Z8" s="70"/>
      <c r="AA8" s="70">
        <f>CEILING(IF('ورود نمرات'!AB8=97,'ورود نمرات'!AA8,IF('ورود نمرات'!AB8=98,'ورود نمرات'!AA8/3,(('ورود نمرات'!AB8*2)+'ورود نمرات'!AA8)/3)),0.25)</f>
        <v>20</v>
      </c>
      <c r="AB8" s="70"/>
      <c r="AC8" s="70">
        <f>CEILING(IF('ورود نمرات'!AD8=97,'ورود نمرات'!AC8,IF('ورود نمرات'!AD8=98,'ورود نمرات'!AC8/3,(('ورود نمرات'!AD8*2)+'ورود نمرات'!AC8)/3)),0.25)</f>
        <v>20</v>
      </c>
      <c r="AD8" s="70"/>
      <c r="AE8" s="70">
        <f>CEILING(IF('ورود نمرات'!AF8=97,'ورود نمرات'!AE8,IF('ورود نمرات'!AF8=98,'ورود نمرات'!AE8/3,(('ورود نمرات'!AF8*2)+'ورود نمرات'!AE8)/3)),0.25)</f>
        <v>18.75</v>
      </c>
      <c r="AF8" s="70"/>
      <c r="AG8" s="70">
        <f>CEILING(IF('ورود نمرات'!AH8=97,'ورود نمرات'!AG8,IF('ورود نمرات'!AH8=98,'ورود نمرات'!AG8/3,(('ورود نمرات'!AH8*2)+'ورود نمرات'!AG8)/3)),0.25)</f>
        <v>20</v>
      </c>
      <c r="AH8" s="70"/>
      <c r="AI8" s="70">
        <f>CEILING(IF('ورود نمرات'!AJ8=97,'ورود نمرات'!AI8,IF('ورود نمرات'!AJ8=98,'ورود نمرات'!AI8/3,(('ورود نمرات'!AJ8*2)+'ورود نمرات'!AI8)/3)),0.25)</f>
        <v>20</v>
      </c>
      <c r="AJ8" s="70"/>
      <c r="AK8" s="70">
        <f>'ورود نمرات'!AL8*2</f>
        <v>26</v>
      </c>
      <c r="AL8" s="70"/>
      <c r="AM8" s="70">
        <f>CEILING('ورود نمرات'!AN8,0.25)</f>
        <v>16</v>
      </c>
      <c r="AN8" s="70"/>
      <c r="AO8" s="47">
        <f t="shared" si="18"/>
        <v>1</v>
      </c>
      <c r="AP8" s="47"/>
      <c r="AQ8" s="47">
        <f t="shared" si="19"/>
        <v>1</v>
      </c>
      <c r="AR8" s="47"/>
      <c r="AS8" s="47">
        <f t="shared" si="20"/>
        <v>7</v>
      </c>
      <c r="AT8" s="47"/>
      <c r="AU8" s="47">
        <f t="shared" si="21"/>
        <v>1</v>
      </c>
      <c r="AV8" s="47"/>
      <c r="AW8" s="47">
        <f t="shared" si="22"/>
        <v>1</v>
      </c>
      <c r="AX8" s="47"/>
      <c r="AY8" s="47">
        <f t="shared" si="23"/>
        <v>7</v>
      </c>
      <c r="AZ8" s="47"/>
      <c r="BA8" s="47">
        <f t="shared" si="24"/>
        <v>8</v>
      </c>
      <c r="BB8" s="47"/>
      <c r="BC8" s="47">
        <f t="shared" si="25"/>
        <v>6</v>
      </c>
      <c r="BD8" s="47"/>
      <c r="BE8" s="47">
        <f t="shared" si="26"/>
        <v>6</v>
      </c>
      <c r="BF8" s="47"/>
      <c r="BG8" s="47">
        <f t="shared" si="27"/>
        <v>1</v>
      </c>
      <c r="BH8" s="47"/>
      <c r="BI8" s="47">
        <f t="shared" si="28"/>
        <v>6</v>
      </c>
      <c r="BJ8" s="47"/>
      <c r="BK8" s="47">
        <f t="shared" si="29"/>
        <v>1</v>
      </c>
      <c r="BL8" s="47"/>
      <c r="BM8" s="47">
        <f t="shared" si="30"/>
        <v>1</v>
      </c>
      <c r="BN8" s="47"/>
      <c r="BO8" s="47">
        <f t="shared" si="31"/>
        <v>1</v>
      </c>
      <c r="BP8" s="47"/>
      <c r="BQ8" s="47">
        <f t="shared" si="32"/>
        <v>31</v>
      </c>
      <c r="BR8" s="47"/>
      <c r="BS8" s="47">
        <f t="shared" si="33"/>
        <v>1</v>
      </c>
      <c r="BT8" s="47"/>
      <c r="BU8" s="47">
        <f t="shared" si="34"/>
        <v>1</v>
      </c>
      <c r="BV8" s="47"/>
      <c r="BW8" s="47">
        <f t="shared" si="35"/>
        <v>40</v>
      </c>
      <c r="BX8" s="47"/>
      <c r="BY8" s="47">
        <f t="shared" si="36"/>
        <v>20</v>
      </c>
      <c r="BZ8" s="47"/>
    </row>
    <row r="9" spans="1:78" ht="17.25">
      <c r="A9" s="2" t="str">
        <f>'ورود نمرات'!A9</f>
        <v xml:space="preserve">محمدصالح  </v>
      </c>
      <c r="B9" s="2" t="str">
        <f>'ورود نمرات'!B9</f>
        <v>اقرلو</v>
      </c>
      <c r="C9" s="70">
        <f>CEILING(IF('ورود نمرات'!D9=97,'ورود نمرات'!C9,IF('ورود نمرات'!D9=98,'ورود نمرات'!C9/3,(('ورود نمرات'!D9*2)+'ورود نمرات'!C9)/3)),0.25)</f>
        <v>20</v>
      </c>
      <c r="D9" s="70"/>
      <c r="E9" s="70">
        <f>CEILING(IF('ورود نمرات'!F9=97,'ورود نمرات'!E9,IF('ورود نمرات'!F9=98,'ورود نمرات'!E9/3,(('ورود نمرات'!F9*2)+'ورود نمرات'!E9)/3)),0.25)</f>
        <v>19.5</v>
      </c>
      <c r="F9" s="70"/>
      <c r="G9" s="70">
        <f>CEILING(IF('ورود نمرات'!H9=97,'ورود نمرات'!G9,IF('ورود نمرات'!H9=98,'ورود نمرات'!G9/3,(('ورود نمرات'!H9*2)+'ورود نمرات'!G9)/3)),0.25)</f>
        <v>18.5</v>
      </c>
      <c r="H9" s="70"/>
      <c r="I9" s="70">
        <f>CEILING(IF('ورود نمرات'!J9=97,'ورود نمرات'!I9,IF('ورود نمرات'!J9=98,'ورود نمرات'!I9/3,(('ورود نمرات'!J9*2)+'ورود نمرات'!I9)/3)),0.25)</f>
        <v>19.5</v>
      </c>
      <c r="J9" s="70"/>
      <c r="K9" s="70">
        <f>CEILING(IF('ورود نمرات'!L9=97,'ورود نمرات'!K9,IF('ورود نمرات'!L9=98,'ورود نمرات'!K9/3,(('ورود نمرات'!L9*2)+'ورود نمرات'!K9)/3)),0.25)</f>
        <v>19</v>
      </c>
      <c r="L9" s="70"/>
      <c r="M9" s="70">
        <f>CEILING(IF('ورود نمرات'!N9=97,'ورود نمرات'!M9,IF('ورود نمرات'!N9=98,'ورود نمرات'!M9/3,(('ورود نمرات'!N9*2)+'ورود نمرات'!M9)/3)),0.25)</f>
        <v>13.75</v>
      </c>
      <c r="N9" s="70"/>
      <c r="O9" s="70">
        <f>CEILING(IF('ورود نمرات'!P9=97,'ورود نمرات'!O9,IF('ورود نمرات'!P9=98,'ورود نمرات'!O9/3,(('ورود نمرات'!P9*2)+'ورود نمرات'!O9)/3)),0.25)</f>
        <v>17.75</v>
      </c>
      <c r="P9" s="70"/>
      <c r="Q9" s="70">
        <f>CEILING(IF('ورود نمرات'!R9=97,'ورود نمرات'!Q9,IF('ورود نمرات'!R9=98,'ورود نمرات'!Q9/3,(('ورود نمرات'!R9*2)+'ورود نمرات'!Q9)/3)),0.25)</f>
        <v>12.75</v>
      </c>
      <c r="R9" s="70"/>
      <c r="S9" s="70">
        <f>CEILING(IF('ورود نمرات'!T9=97,'ورود نمرات'!S9,IF('ورود نمرات'!T9=98,'ورود نمرات'!S9/3,(('ورود نمرات'!T9*2)+'ورود نمرات'!S9)/3)),0.25)</f>
        <v>11.75</v>
      </c>
      <c r="T9" s="70"/>
      <c r="U9" s="70">
        <f>CEILING(IF('ورود نمرات'!V9=97,'ورود نمرات'!U9,IF('ورود نمرات'!V9=98,'ورود نمرات'!U9/3,(('ورود نمرات'!V9*2)+'ورود نمرات'!U9)/3)),0.25)</f>
        <v>20</v>
      </c>
      <c r="V9" s="70"/>
      <c r="W9" s="70">
        <f>CEILING(IF('ورود نمرات'!X9=97,'ورود نمرات'!W9,IF('ورود نمرات'!X9=98,'ورود نمرات'!W9/3,(('ورود نمرات'!X9*2)+'ورود نمرات'!W9)/3)),0.25)</f>
        <v>11</v>
      </c>
      <c r="X9" s="70"/>
      <c r="Y9" s="70">
        <f>CEILING(IF('ورود نمرات'!Z9=97,'ورود نمرات'!Y9,IF('ورود نمرات'!Z9=98,'ورود نمرات'!Y9/3,(('ورود نمرات'!Z9*2)+'ورود نمرات'!Y9)/3)),0.25)</f>
        <v>20</v>
      </c>
      <c r="Z9" s="70"/>
      <c r="AA9" s="70">
        <f>CEILING(IF('ورود نمرات'!AB9=97,'ورود نمرات'!AA9,IF('ورود نمرات'!AB9=98,'ورود نمرات'!AA9/3,(('ورود نمرات'!AB9*2)+'ورود نمرات'!AA9)/3)),0.25)</f>
        <v>20</v>
      </c>
      <c r="AB9" s="70"/>
      <c r="AC9" s="70">
        <f>CEILING(IF('ورود نمرات'!AD9=97,'ورود نمرات'!AC9,IF('ورود نمرات'!AD9=98,'ورود نمرات'!AC9/3,(('ورود نمرات'!AD9*2)+'ورود نمرات'!AC9)/3)),0.25)</f>
        <v>20</v>
      </c>
      <c r="AD9" s="70"/>
      <c r="AE9" s="70">
        <f>CEILING(IF('ورود نمرات'!AF9=97,'ورود نمرات'!AE9,IF('ورود نمرات'!AF9=98,'ورود نمرات'!AE9/3,(('ورود نمرات'!AF9*2)+'ورود نمرات'!AE9)/3)),0.25)</f>
        <v>15.75</v>
      </c>
      <c r="AF9" s="70"/>
      <c r="AG9" s="70">
        <f>CEILING(IF('ورود نمرات'!AH9=97,'ورود نمرات'!AG9,IF('ورود نمرات'!AH9=98,'ورود نمرات'!AG9/3,(('ورود نمرات'!AH9*2)+'ورود نمرات'!AG9)/3)),0.25)</f>
        <v>10</v>
      </c>
      <c r="AH9" s="70"/>
      <c r="AI9" s="70">
        <f>CEILING(IF('ورود نمرات'!AJ9=97,'ورود نمرات'!AI9,IF('ورود نمرات'!AJ9=98,'ورود نمرات'!AI9/3,(('ورود نمرات'!AJ9*2)+'ورود نمرات'!AI9)/3)),0.25)</f>
        <v>20</v>
      </c>
      <c r="AJ9" s="70"/>
      <c r="AK9" s="70">
        <f>'ورود نمرات'!AL9*2</f>
        <v>40</v>
      </c>
      <c r="AL9" s="70"/>
      <c r="AM9" s="70">
        <f>CEILING('ورود نمرات'!AN9,0.25)</f>
        <v>20</v>
      </c>
      <c r="AN9" s="70"/>
      <c r="AO9" s="47">
        <f t="shared" si="18"/>
        <v>1</v>
      </c>
      <c r="AP9" s="47"/>
      <c r="AQ9" s="47">
        <f t="shared" si="19"/>
        <v>6</v>
      </c>
      <c r="AR9" s="47"/>
      <c r="AS9" s="47">
        <f t="shared" si="20"/>
        <v>10</v>
      </c>
      <c r="AT9" s="47"/>
      <c r="AU9" s="47">
        <f t="shared" si="21"/>
        <v>11</v>
      </c>
      <c r="AV9" s="47"/>
      <c r="AW9" s="47">
        <f t="shared" si="22"/>
        <v>10</v>
      </c>
      <c r="AX9" s="47"/>
      <c r="AY9" s="47">
        <f t="shared" si="23"/>
        <v>16</v>
      </c>
      <c r="AZ9" s="47"/>
      <c r="BA9" s="47">
        <f t="shared" si="24"/>
        <v>5</v>
      </c>
      <c r="BB9" s="47"/>
      <c r="BC9" s="47">
        <f t="shared" si="25"/>
        <v>9</v>
      </c>
      <c r="BD9" s="47"/>
      <c r="BE9" s="47">
        <f t="shared" si="26"/>
        <v>18</v>
      </c>
      <c r="BF9" s="47"/>
      <c r="BG9" s="47">
        <f t="shared" si="27"/>
        <v>1</v>
      </c>
      <c r="BH9" s="47"/>
      <c r="BI9" s="47">
        <f t="shared" si="28"/>
        <v>26</v>
      </c>
      <c r="BJ9" s="47"/>
      <c r="BK9" s="47">
        <f t="shared" si="29"/>
        <v>1</v>
      </c>
      <c r="BL9" s="47"/>
      <c r="BM9" s="47">
        <f t="shared" si="30"/>
        <v>1</v>
      </c>
      <c r="BN9" s="47"/>
      <c r="BO9" s="47">
        <f t="shared" si="31"/>
        <v>1</v>
      </c>
      <c r="BP9" s="47"/>
      <c r="BQ9" s="47">
        <f t="shared" si="32"/>
        <v>38</v>
      </c>
      <c r="BR9" s="47"/>
      <c r="BS9" s="47">
        <f t="shared" si="33"/>
        <v>32</v>
      </c>
      <c r="BT9" s="47"/>
      <c r="BU9" s="47">
        <f t="shared" si="34"/>
        <v>1</v>
      </c>
      <c r="BV9" s="47"/>
      <c r="BW9" s="47">
        <f t="shared" si="35"/>
        <v>1</v>
      </c>
      <c r="BX9" s="47"/>
      <c r="BY9" s="47">
        <f t="shared" si="36"/>
        <v>1</v>
      </c>
      <c r="BZ9" s="47"/>
    </row>
    <row r="10" spans="1:78" ht="17.25">
      <c r="A10" s="2" t="str">
        <f>'ورود نمرات'!A10</f>
        <v xml:space="preserve">محمدعرفان </v>
      </c>
      <c r="B10" s="2" t="str">
        <f>'ورود نمرات'!B10</f>
        <v>آقانصیری</v>
      </c>
      <c r="C10" s="70">
        <f>CEILING(IF('ورود نمرات'!D10=97,'ورود نمرات'!C10,IF('ورود نمرات'!D10=98,'ورود نمرات'!C10/3,(('ورود نمرات'!D10*2)+'ورود نمرات'!C10)/3)),0.25)</f>
        <v>20</v>
      </c>
      <c r="D10" s="70"/>
      <c r="E10" s="70">
        <f>CEILING(IF('ورود نمرات'!F10=97,'ورود نمرات'!E10,IF('ورود نمرات'!F10=98,'ورود نمرات'!E10/3,(('ورود نمرات'!F10*2)+'ورود نمرات'!E10)/3)),0.25)</f>
        <v>19</v>
      </c>
      <c r="F10" s="70"/>
      <c r="G10" s="70">
        <f>CEILING(IF('ورود نمرات'!H10=97,'ورود نمرات'!G10,IF('ورود نمرات'!H10=98,'ورود نمرات'!G10/3,(('ورود نمرات'!H10*2)+'ورود نمرات'!G10)/3)),0.25)</f>
        <v>14</v>
      </c>
      <c r="H10" s="70"/>
      <c r="I10" s="70">
        <f>CEILING(IF('ورود نمرات'!J10=97,'ورود نمرات'!I10,IF('ورود نمرات'!J10=98,'ورود نمرات'!I10/3,(('ورود نمرات'!J10*2)+'ورود نمرات'!I10)/3)),0.25)</f>
        <v>20</v>
      </c>
      <c r="J10" s="70"/>
      <c r="K10" s="70">
        <f>CEILING(IF('ورود نمرات'!L10=97,'ورود نمرات'!K10,IF('ورود نمرات'!L10=98,'ورود نمرات'!K10/3,(('ورود نمرات'!L10*2)+'ورود نمرات'!K10)/3)),0.25)</f>
        <v>20</v>
      </c>
      <c r="L10" s="70"/>
      <c r="M10" s="70">
        <f>CEILING(IF('ورود نمرات'!N10=97,'ورود نمرات'!M10,IF('ورود نمرات'!N10=98,'ورود نمرات'!M10/3,(('ورود نمرات'!N10*2)+'ورود نمرات'!M10)/3)),0.25)</f>
        <v>16</v>
      </c>
      <c r="N10" s="70"/>
      <c r="O10" s="70">
        <f>CEILING(IF('ورود نمرات'!P10=97,'ورود نمرات'!O10,IF('ورود نمرات'!P10=98,'ورود نمرات'!O10/3,(('ورود نمرات'!P10*2)+'ورود نمرات'!O10)/3)),0.25)</f>
        <v>11.5</v>
      </c>
      <c r="P10" s="70"/>
      <c r="Q10" s="70">
        <f>CEILING(IF('ورود نمرات'!R10=97,'ورود نمرات'!Q10,IF('ورود نمرات'!R10=98,'ورود نمرات'!Q10/3,(('ورود نمرات'!R10*2)+'ورود نمرات'!Q10)/3)),0.25)</f>
        <v>11.75</v>
      </c>
      <c r="R10" s="70"/>
      <c r="S10" s="70">
        <f>CEILING(IF('ورود نمرات'!T10=97,'ورود نمرات'!S10,IF('ورود نمرات'!T10=98,'ورود نمرات'!S10/3,(('ورود نمرات'!T10*2)+'ورود نمرات'!S10)/3)),0.25)</f>
        <v>12.5</v>
      </c>
      <c r="T10" s="70"/>
      <c r="U10" s="70">
        <f>CEILING(IF('ورود نمرات'!V10=97,'ورود نمرات'!U10,IF('ورود نمرات'!V10=98,'ورود نمرات'!U10/3,(('ورود نمرات'!V10*2)+'ورود نمرات'!U10)/3)),0.25)</f>
        <v>20</v>
      </c>
      <c r="V10" s="70"/>
      <c r="W10" s="70">
        <f>CEILING(IF('ورود نمرات'!X10=97,'ورود نمرات'!W10,IF('ورود نمرات'!X10=98,'ورود نمرات'!W10/3,(('ورود نمرات'!X10*2)+'ورود نمرات'!W10)/3)),0.25)</f>
        <v>16.75</v>
      </c>
      <c r="X10" s="70"/>
      <c r="Y10" s="70">
        <f>CEILING(IF('ورود نمرات'!Z10=97,'ورود نمرات'!Y10,IF('ورود نمرات'!Z10=98,'ورود نمرات'!Y10/3,(('ورود نمرات'!Z10*2)+'ورود نمرات'!Y10)/3)),0.25)</f>
        <v>20</v>
      </c>
      <c r="Z10" s="70"/>
      <c r="AA10" s="70">
        <f>CEILING(IF('ورود نمرات'!AB10=97,'ورود نمرات'!AA10,IF('ورود نمرات'!AB10=98,'ورود نمرات'!AA10/3,(('ورود نمرات'!AB10*2)+'ورود نمرات'!AA10)/3)),0.25)</f>
        <v>20</v>
      </c>
      <c r="AB10" s="70"/>
      <c r="AC10" s="70">
        <f>CEILING(IF('ورود نمرات'!AD10=97,'ورود نمرات'!AC10,IF('ورود نمرات'!AD10=98,'ورود نمرات'!AC10/3,(('ورود نمرات'!AD10*2)+'ورود نمرات'!AC10)/3)),0.25)</f>
        <v>20</v>
      </c>
      <c r="AD10" s="70"/>
      <c r="AE10" s="70">
        <f>CEILING(IF('ورود نمرات'!AF10=97,'ورود نمرات'!AE10,IF('ورود نمرات'!AF10=98,'ورود نمرات'!AE10/3,(('ورود نمرات'!AF10*2)+'ورود نمرات'!AE10)/3)),0.25)</f>
        <v>20</v>
      </c>
      <c r="AF10" s="70"/>
      <c r="AG10" s="70">
        <f>CEILING(IF('ورود نمرات'!AH10=97,'ورود نمرات'!AG10,IF('ورود نمرات'!AH10=98,'ورود نمرات'!AG10/3,(('ورود نمرات'!AH10*2)+'ورود نمرات'!AG10)/3)),0.25)</f>
        <v>20</v>
      </c>
      <c r="AH10" s="70"/>
      <c r="AI10" s="70">
        <f>CEILING(IF('ورود نمرات'!AJ10=97,'ورود نمرات'!AI10,IF('ورود نمرات'!AJ10=98,'ورود نمرات'!AI10/3,(('ورود نمرات'!AJ10*2)+'ورود نمرات'!AI10)/3)),0.25)</f>
        <v>18.75</v>
      </c>
      <c r="AJ10" s="70"/>
      <c r="AK10" s="70">
        <f>'ورود نمرات'!AL10*2</f>
        <v>40</v>
      </c>
      <c r="AL10" s="70"/>
      <c r="AM10" s="70">
        <f>CEILING('ورود نمرات'!AN10,0.25)</f>
        <v>20</v>
      </c>
      <c r="AN10" s="70"/>
      <c r="AO10" s="47">
        <f t="shared" si="18"/>
        <v>1</v>
      </c>
      <c r="AP10" s="47"/>
      <c r="AQ10" s="47">
        <f t="shared" si="19"/>
        <v>9</v>
      </c>
      <c r="AR10" s="47"/>
      <c r="AS10" s="47">
        <f t="shared" si="20"/>
        <v>25</v>
      </c>
      <c r="AT10" s="47"/>
      <c r="AU10" s="47">
        <f t="shared" si="21"/>
        <v>1</v>
      </c>
      <c r="AV10" s="47"/>
      <c r="AW10" s="47">
        <f t="shared" si="22"/>
        <v>1</v>
      </c>
      <c r="AX10" s="47"/>
      <c r="AY10" s="47">
        <f t="shared" si="23"/>
        <v>9</v>
      </c>
      <c r="AZ10" s="47"/>
      <c r="BA10" s="47">
        <f t="shared" si="24"/>
        <v>17</v>
      </c>
      <c r="BB10" s="47"/>
      <c r="BC10" s="47">
        <f t="shared" si="25"/>
        <v>12</v>
      </c>
      <c r="BD10" s="47"/>
      <c r="BE10" s="47">
        <f t="shared" si="26"/>
        <v>13</v>
      </c>
      <c r="BF10" s="47"/>
      <c r="BG10" s="47">
        <f t="shared" si="27"/>
        <v>1</v>
      </c>
      <c r="BH10" s="47"/>
      <c r="BI10" s="47">
        <f t="shared" si="28"/>
        <v>8</v>
      </c>
      <c r="BJ10" s="47"/>
      <c r="BK10" s="47">
        <f t="shared" si="29"/>
        <v>1</v>
      </c>
      <c r="BL10" s="47"/>
      <c r="BM10" s="47">
        <f t="shared" si="30"/>
        <v>1</v>
      </c>
      <c r="BN10" s="47"/>
      <c r="BO10" s="47">
        <f t="shared" si="31"/>
        <v>1</v>
      </c>
      <c r="BP10" s="47"/>
      <c r="BQ10" s="47">
        <f t="shared" si="32"/>
        <v>1</v>
      </c>
      <c r="BR10" s="47"/>
      <c r="BS10" s="47">
        <f t="shared" si="33"/>
        <v>1</v>
      </c>
      <c r="BT10" s="47"/>
      <c r="BU10" s="47">
        <f t="shared" si="34"/>
        <v>30</v>
      </c>
      <c r="BV10" s="47"/>
      <c r="BW10" s="47">
        <f t="shared" si="35"/>
        <v>1</v>
      </c>
      <c r="BX10" s="47"/>
      <c r="BY10" s="47">
        <f t="shared" si="36"/>
        <v>1</v>
      </c>
      <c r="BZ10" s="47"/>
    </row>
    <row r="11" spans="1:78" ht="17.25">
      <c r="A11" s="2" t="str">
        <f>'ورود نمرات'!A11</f>
        <v xml:space="preserve">سیدامیرسجاد </v>
      </c>
      <c r="B11" s="2" t="str">
        <f>'ورود نمرات'!B11</f>
        <v>بیات</v>
      </c>
      <c r="C11" s="70">
        <f>CEILING(IF('ورود نمرات'!D11=97,'ورود نمرات'!C11,IF('ورود نمرات'!D11=98,'ورود نمرات'!C11/3,(('ورود نمرات'!D11*2)+'ورود نمرات'!C11)/3)),0.25)</f>
        <v>12</v>
      </c>
      <c r="D11" s="70"/>
      <c r="E11" s="70">
        <f>CEILING(IF('ورود نمرات'!F11=97,'ورود نمرات'!E11,IF('ورود نمرات'!F11=98,'ورود نمرات'!E11/3,(('ورود نمرات'!F11*2)+'ورود نمرات'!E11)/3)),0.25)</f>
        <v>10.75</v>
      </c>
      <c r="F11" s="70"/>
      <c r="G11" s="70">
        <f>CEILING(IF('ورود نمرات'!H11=97,'ورود نمرات'!G11,IF('ورود نمرات'!H11=98,'ورود نمرات'!G11/3,(('ورود نمرات'!H11*2)+'ورود نمرات'!G11)/3)),0.25)</f>
        <v>11.75</v>
      </c>
      <c r="H11" s="70"/>
      <c r="I11" s="70">
        <f>CEILING(IF('ورود نمرات'!J11=97,'ورود نمرات'!I11,IF('ورود نمرات'!J11=98,'ورود نمرات'!I11/3,(('ورود نمرات'!J11*2)+'ورود نمرات'!I11)/3)),0.25)</f>
        <v>17</v>
      </c>
      <c r="J11" s="70"/>
      <c r="K11" s="70">
        <f>CEILING(IF('ورود نمرات'!L11=97,'ورود نمرات'!K11,IF('ورود نمرات'!L11=98,'ورود نمرات'!K11/3,(('ورود نمرات'!L11*2)+'ورود نمرات'!K11)/3)),0.25)</f>
        <v>15</v>
      </c>
      <c r="L11" s="70"/>
      <c r="M11" s="70">
        <f>CEILING(IF('ورود نمرات'!N11=97,'ورود نمرات'!M11,IF('ورود نمرات'!N11=98,'ورود نمرات'!M11/3,(('ورود نمرات'!N11*2)+'ورود نمرات'!M11)/3)),0.25)</f>
        <v>13</v>
      </c>
      <c r="N11" s="70"/>
      <c r="O11" s="70">
        <f>CEILING(IF('ورود نمرات'!P11=97,'ورود نمرات'!O11,IF('ورود نمرات'!P11=98,'ورود نمرات'!O11/3,(('ورود نمرات'!P11*2)+'ورود نمرات'!O11)/3)),0.25)</f>
        <v>7</v>
      </c>
      <c r="P11" s="70"/>
      <c r="Q11" s="70">
        <f>CEILING(IF('ورود نمرات'!R11=97,'ورود نمرات'!Q11,IF('ورود نمرات'!R11=98,'ورود نمرات'!Q11/3,(('ورود نمرات'!R11*2)+'ورود نمرات'!Q11)/3)),0.25)</f>
        <v>3</v>
      </c>
      <c r="R11" s="70"/>
      <c r="S11" s="70">
        <f>CEILING(IF('ورود نمرات'!T11=97,'ورود نمرات'!S11,IF('ورود نمرات'!T11=98,'ورود نمرات'!S11/3,(('ورود نمرات'!T11*2)+'ورود نمرات'!S11)/3)),0.25)</f>
        <v>5.75</v>
      </c>
      <c r="T11" s="70"/>
      <c r="U11" s="70">
        <f>CEILING(IF('ورود نمرات'!V11=97,'ورود نمرات'!U11,IF('ورود نمرات'!V11=98,'ورود نمرات'!U11/3,(('ورود نمرات'!V11*2)+'ورود نمرات'!U11)/3)),0.25)</f>
        <v>20</v>
      </c>
      <c r="V11" s="70"/>
      <c r="W11" s="70">
        <f>CEILING(IF('ورود نمرات'!X11=97,'ورود نمرات'!W11,IF('ورود نمرات'!X11=98,'ورود نمرات'!W11/3,(('ورود نمرات'!X11*2)+'ورود نمرات'!W11)/3)),0.25)</f>
        <v>5.75</v>
      </c>
      <c r="X11" s="70"/>
      <c r="Y11" s="70">
        <f>CEILING(IF('ورود نمرات'!Z11=97,'ورود نمرات'!Y11,IF('ورود نمرات'!Z11=98,'ورود نمرات'!Y11/3,(('ورود نمرات'!Z11*2)+'ورود نمرات'!Y11)/3)),0.25)</f>
        <v>18.75</v>
      </c>
      <c r="Z11" s="70"/>
      <c r="AA11" s="70">
        <f>CEILING(IF('ورود نمرات'!AB11=97,'ورود نمرات'!AA11,IF('ورود نمرات'!AB11=98,'ورود نمرات'!AA11/3,(('ورود نمرات'!AB11*2)+'ورود نمرات'!AA11)/3)),0.25)</f>
        <v>20</v>
      </c>
      <c r="AB11" s="70"/>
      <c r="AC11" s="70">
        <f>CEILING(IF('ورود نمرات'!AD11=97,'ورود نمرات'!AC11,IF('ورود نمرات'!AD11=98,'ورود نمرات'!AC11/3,(('ورود نمرات'!AD11*2)+'ورود نمرات'!AC11)/3)),0.25)</f>
        <v>20</v>
      </c>
      <c r="AD11" s="70"/>
      <c r="AE11" s="70">
        <f>CEILING(IF('ورود نمرات'!AF11=97,'ورود نمرات'!AE11,IF('ورود نمرات'!AF11=98,'ورود نمرات'!AE11/3,(('ورود نمرات'!AF11*2)+'ورود نمرات'!AE11)/3)),0.25)</f>
        <v>20</v>
      </c>
      <c r="AF11" s="70"/>
      <c r="AG11" s="70">
        <f>CEILING(IF('ورود نمرات'!AH11=97,'ورود نمرات'!AG11,IF('ورود نمرات'!AH11=98,'ورود نمرات'!AG11/3,(('ورود نمرات'!AH11*2)+'ورود نمرات'!AG11)/3)),0.25)</f>
        <v>10</v>
      </c>
      <c r="AH11" s="70"/>
      <c r="AI11" s="70">
        <f>CEILING(IF('ورود نمرات'!AJ11=97,'ورود نمرات'!AI11,IF('ورود نمرات'!AJ11=98,'ورود نمرات'!AI11/3,(('ورود نمرات'!AJ11*2)+'ورود نمرات'!AI11)/3)),0.25)</f>
        <v>15.75</v>
      </c>
      <c r="AJ11" s="70"/>
      <c r="AK11" s="70">
        <f>'ورود نمرات'!AL11*2</f>
        <v>40</v>
      </c>
      <c r="AL11" s="70"/>
      <c r="AM11" s="70">
        <f>CEILING('ورود نمرات'!AN11,0.25)</f>
        <v>20</v>
      </c>
      <c r="AN11" s="70"/>
      <c r="AO11" s="47">
        <f t="shared" si="18"/>
        <v>38</v>
      </c>
      <c r="AP11" s="47"/>
      <c r="AQ11" s="47">
        <f t="shared" si="19"/>
        <v>37</v>
      </c>
      <c r="AR11" s="47"/>
      <c r="AS11" s="47">
        <f t="shared" si="20"/>
        <v>26</v>
      </c>
      <c r="AT11" s="47"/>
      <c r="AU11" s="47">
        <f t="shared" si="21"/>
        <v>31</v>
      </c>
      <c r="AV11" s="47"/>
      <c r="AW11" s="47">
        <f t="shared" si="22"/>
        <v>21</v>
      </c>
      <c r="AX11" s="47"/>
      <c r="AY11" s="47">
        <f t="shared" si="23"/>
        <v>17</v>
      </c>
      <c r="AZ11" s="47"/>
      <c r="BA11" s="47">
        <f t="shared" si="24"/>
        <v>33</v>
      </c>
      <c r="BB11" s="47"/>
      <c r="BC11" s="47">
        <f t="shared" si="25"/>
        <v>37</v>
      </c>
      <c r="BD11" s="47"/>
      <c r="BE11" s="47">
        <f t="shared" si="26"/>
        <v>41</v>
      </c>
      <c r="BF11" s="47"/>
      <c r="BG11" s="47">
        <f t="shared" si="27"/>
        <v>1</v>
      </c>
      <c r="BH11" s="47"/>
      <c r="BI11" s="47">
        <f t="shared" si="28"/>
        <v>41</v>
      </c>
      <c r="BJ11" s="47"/>
      <c r="BK11" s="47">
        <f t="shared" si="29"/>
        <v>20</v>
      </c>
      <c r="BL11" s="47"/>
      <c r="BM11" s="47">
        <f t="shared" si="30"/>
        <v>1</v>
      </c>
      <c r="BN11" s="47"/>
      <c r="BO11" s="47">
        <f t="shared" si="31"/>
        <v>1</v>
      </c>
      <c r="BP11" s="47"/>
      <c r="BQ11" s="47">
        <f t="shared" si="32"/>
        <v>1</v>
      </c>
      <c r="BR11" s="47"/>
      <c r="BS11" s="47">
        <f t="shared" si="33"/>
        <v>32</v>
      </c>
      <c r="BT11" s="47"/>
      <c r="BU11" s="47">
        <f t="shared" si="34"/>
        <v>34</v>
      </c>
      <c r="BV11" s="47"/>
      <c r="BW11" s="47">
        <f t="shared" si="35"/>
        <v>1</v>
      </c>
      <c r="BX11" s="47"/>
      <c r="BY11" s="47">
        <f t="shared" si="36"/>
        <v>1</v>
      </c>
      <c r="BZ11" s="47"/>
    </row>
    <row r="12" spans="1:78" ht="17.25">
      <c r="A12" s="2" t="str">
        <f>'ورود نمرات'!A12</f>
        <v xml:space="preserve">محمدامین </v>
      </c>
      <c r="B12" s="2" t="str">
        <f>'ورود نمرات'!B12</f>
        <v>تهوری</v>
      </c>
      <c r="C12" s="70">
        <f>CEILING(IF('ورود نمرات'!D12=97,'ورود نمرات'!C12,IF('ورود نمرات'!D12=98,'ورود نمرات'!C12/3,(('ورود نمرات'!D12*2)+'ورود نمرات'!C12)/3)),0.25)</f>
        <v>18.5</v>
      </c>
      <c r="D12" s="70"/>
      <c r="E12" s="70">
        <f>CEILING(IF('ورود نمرات'!F12=97,'ورود نمرات'!E12,IF('ورود نمرات'!F12=98,'ورود نمرات'!E12/3,(('ورود نمرات'!F12*2)+'ورود نمرات'!E12)/3)),0.25)</f>
        <v>15.5</v>
      </c>
      <c r="F12" s="70"/>
      <c r="G12" s="70">
        <f>CEILING(IF('ورود نمرات'!H12=97,'ورود نمرات'!G12,IF('ورود نمرات'!H12=98,'ورود نمرات'!G12/3,(('ورود نمرات'!H12*2)+'ورود نمرات'!G12)/3)),0.25)</f>
        <v>9.5</v>
      </c>
      <c r="H12" s="70"/>
      <c r="I12" s="70">
        <f>CEILING(IF('ورود نمرات'!J12=97,'ورود نمرات'!I12,IF('ورود نمرات'!J12=98,'ورود نمرات'!I12/3,(('ورود نمرات'!J12*2)+'ورود نمرات'!I12)/3)),0.25)</f>
        <v>13</v>
      </c>
      <c r="J12" s="70"/>
      <c r="K12" s="70">
        <f>CEILING(IF('ورود نمرات'!L12=97,'ورود نمرات'!K12,IF('ورود نمرات'!L12=98,'ورود نمرات'!K12/3,(('ورود نمرات'!L12*2)+'ورود نمرات'!K12)/3)),0.25)</f>
        <v>5</v>
      </c>
      <c r="L12" s="70"/>
      <c r="M12" s="70">
        <f>CEILING(IF('ورود نمرات'!N12=97,'ورود نمرات'!M12,IF('ورود نمرات'!N12=98,'ورود نمرات'!M12/3,(('ورود نمرات'!N12*2)+'ورود نمرات'!M12)/3)),0.25)</f>
        <v>9.5</v>
      </c>
      <c r="N12" s="70"/>
      <c r="O12" s="70">
        <f>CEILING(IF('ورود نمرات'!P12=97,'ورود نمرات'!O12,IF('ورود نمرات'!P12=98,'ورود نمرات'!O12/3,(('ورود نمرات'!P12*2)+'ورود نمرات'!O12)/3)),0.25)</f>
        <v>10</v>
      </c>
      <c r="P12" s="70"/>
      <c r="Q12" s="70">
        <f>CEILING(IF('ورود نمرات'!R12=97,'ورود نمرات'!Q12,IF('ورود نمرات'!R12=98,'ورود نمرات'!Q12/3,(('ورود نمرات'!R12*2)+'ورود نمرات'!Q12)/3)),0.25)</f>
        <v>3.75</v>
      </c>
      <c r="R12" s="70"/>
      <c r="S12" s="70">
        <f>CEILING(IF('ورود نمرات'!T12=97,'ورود نمرات'!S12,IF('ورود نمرات'!T12=98,'ورود نمرات'!S12/3,(('ورود نمرات'!T12*2)+'ورود نمرات'!S12)/3)),0.25)</f>
        <v>8.75</v>
      </c>
      <c r="T12" s="70"/>
      <c r="U12" s="70">
        <f>CEILING(IF('ورود نمرات'!V12=97,'ورود نمرات'!U12,IF('ورود نمرات'!V12=98,'ورود نمرات'!U12/3,(('ورود نمرات'!V12*2)+'ورود نمرات'!U12)/3)),0.25)</f>
        <v>20</v>
      </c>
      <c r="V12" s="70"/>
      <c r="W12" s="70">
        <f>CEILING(IF('ورود نمرات'!X12=97,'ورود نمرات'!W12,IF('ورود نمرات'!X12=98,'ورود نمرات'!W12/3,(('ورود نمرات'!X12*2)+'ورود نمرات'!W12)/3)),0.25)</f>
        <v>8</v>
      </c>
      <c r="X12" s="70"/>
      <c r="Y12" s="70">
        <f>CEILING(IF('ورود نمرات'!Z12=97,'ورود نمرات'!Y12,IF('ورود نمرات'!Z12=98,'ورود نمرات'!Y12/3,(('ورود نمرات'!Z12*2)+'ورود نمرات'!Y12)/3)),0.25)</f>
        <v>15.75</v>
      </c>
      <c r="Z12" s="70"/>
      <c r="AA12" s="70">
        <f>CEILING(IF('ورود نمرات'!AB12=97,'ورود نمرات'!AA12,IF('ورود نمرات'!AB12=98,'ورود نمرات'!AA12/3,(('ورود نمرات'!AB12*2)+'ورود نمرات'!AA12)/3)),0.25)</f>
        <v>10</v>
      </c>
      <c r="AB12" s="70"/>
      <c r="AC12" s="70">
        <f>CEILING(IF('ورود نمرات'!AD12=97,'ورود نمرات'!AC12,IF('ورود نمرات'!AD12=98,'ورود نمرات'!AC12/3,(('ورود نمرات'!AD12*2)+'ورود نمرات'!AC12)/3)),0.25)</f>
        <v>20</v>
      </c>
      <c r="AD12" s="70"/>
      <c r="AE12" s="70">
        <f>CEILING(IF('ورود نمرات'!AF12=97,'ورود نمرات'!AE12,IF('ورود نمرات'!AF12=98,'ورود نمرات'!AE12/3,(('ورود نمرات'!AF12*2)+'ورود نمرات'!AE12)/3)),0.25)</f>
        <v>20</v>
      </c>
      <c r="AF12" s="70"/>
      <c r="AG12" s="70">
        <f>CEILING(IF('ورود نمرات'!AH12=97,'ورود نمرات'!AG12,IF('ورود نمرات'!AH12=98,'ورود نمرات'!AG12/3,(('ورود نمرات'!AH12*2)+'ورود نمرات'!AG12)/3)),0.25)</f>
        <v>20</v>
      </c>
      <c r="AH12" s="70"/>
      <c r="AI12" s="70">
        <f>CEILING(IF('ورود نمرات'!AJ12=97,'ورود نمرات'!AI12,IF('ورود نمرات'!AJ12=98,'ورود نمرات'!AI12/3,(('ورود نمرات'!AJ12*2)+'ورود نمرات'!AI12)/3)),0.25)</f>
        <v>20</v>
      </c>
      <c r="AJ12" s="70"/>
      <c r="AK12" s="70">
        <f>'ورود نمرات'!AL12*2</f>
        <v>40</v>
      </c>
      <c r="AL12" s="70"/>
      <c r="AM12" s="70">
        <f>CEILING('ورود نمرات'!AN12,0.25)</f>
        <v>20</v>
      </c>
      <c r="AN12" s="70"/>
      <c r="AO12" s="47">
        <f t="shared" si="18"/>
        <v>19</v>
      </c>
      <c r="AP12" s="47"/>
      <c r="AQ12" s="47">
        <f t="shared" si="19"/>
        <v>21</v>
      </c>
      <c r="AR12" s="47"/>
      <c r="AS12" s="47">
        <f t="shared" si="20"/>
        <v>30</v>
      </c>
      <c r="AT12" s="47"/>
      <c r="AU12" s="47">
        <f t="shared" si="21"/>
        <v>41</v>
      </c>
      <c r="AV12" s="47"/>
      <c r="AW12" s="47">
        <f t="shared" si="22"/>
        <v>40</v>
      </c>
      <c r="AX12" s="47"/>
      <c r="AY12" s="47">
        <f t="shared" si="23"/>
        <v>28</v>
      </c>
      <c r="AZ12" s="47"/>
      <c r="BA12" s="47">
        <f t="shared" si="24"/>
        <v>20</v>
      </c>
      <c r="BB12" s="47"/>
      <c r="BC12" s="47">
        <f t="shared" si="25"/>
        <v>32</v>
      </c>
      <c r="BD12" s="47"/>
      <c r="BE12" s="47">
        <f t="shared" si="26"/>
        <v>31</v>
      </c>
      <c r="BF12" s="47"/>
      <c r="BG12" s="47">
        <f t="shared" si="27"/>
        <v>1</v>
      </c>
      <c r="BH12" s="47"/>
      <c r="BI12" s="47">
        <f t="shared" si="28"/>
        <v>33</v>
      </c>
      <c r="BJ12" s="47"/>
      <c r="BK12" s="47">
        <f t="shared" si="29"/>
        <v>31</v>
      </c>
      <c r="BL12" s="47"/>
      <c r="BM12" s="47">
        <f t="shared" si="30"/>
        <v>30</v>
      </c>
      <c r="BN12" s="47"/>
      <c r="BO12" s="47">
        <f t="shared" si="31"/>
        <v>1</v>
      </c>
      <c r="BP12" s="47"/>
      <c r="BQ12" s="47">
        <f t="shared" si="32"/>
        <v>1</v>
      </c>
      <c r="BR12" s="47"/>
      <c r="BS12" s="47">
        <f t="shared" si="33"/>
        <v>1</v>
      </c>
      <c r="BT12" s="47"/>
      <c r="BU12" s="47">
        <f t="shared" si="34"/>
        <v>1</v>
      </c>
      <c r="BV12" s="47"/>
      <c r="BW12" s="47">
        <f t="shared" si="35"/>
        <v>1</v>
      </c>
      <c r="BX12" s="47"/>
      <c r="BY12" s="47">
        <f t="shared" si="36"/>
        <v>1</v>
      </c>
      <c r="BZ12" s="47"/>
    </row>
    <row r="13" spans="1:78" ht="17.25">
      <c r="A13" s="2" t="str">
        <f>'ورود نمرات'!A13</f>
        <v xml:space="preserve">مرتضی </v>
      </c>
      <c r="B13" s="2" t="str">
        <f>'ورود نمرات'!B13</f>
        <v>حاج عظیمی</v>
      </c>
      <c r="C13" s="70">
        <f>CEILING(IF('ورود نمرات'!D13=97,'ورود نمرات'!C13,IF('ورود نمرات'!D13=98,'ورود نمرات'!C13/3,(('ورود نمرات'!D13*2)+'ورود نمرات'!C13)/3)),0.25)</f>
        <v>20</v>
      </c>
      <c r="D13" s="70"/>
      <c r="E13" s="70">
        <f>CEILING(IF('ورود نمرات'!F13=97,'ورود نمرات'!E13,IF('ورود نمرات'!F13=98,'ورود نمرات'!E13/3,(('ورود نمرات'!F13*2)+'ورود نمرات'!E13)/3)),0.25)</f>
        <v>19.5</v>
      </c>
      <c r="F13" s="70"/>
      <c r="G13" s="70">
        <f>CEILING(IF('ورود نمرات'!H13=97,'ورود نمرات'!G13,IF('ورود نمرات'!H13=98,'ورود نمرات'!G13/3,(('ورود نمرات'!H13*2)+'ورود نمرات'!G13)/3)),0.25)</f>
        <v>19.5</v>
      </c>
      <c r="H13" s="70"/>
      <c r="I13" s="70">
        <f>CEILING(IF('ورود نمرات'!J13=97,'ورود نمرات'!I13,IF('ورود نمرات'!J13=98,'ورود نمرات'!I13/3,(('ورود نمرات'!J13*2)+'ورود نمرات'!I13)/3)),0.25)</f>
        <v>20</v>
      </c>
      <c r="J13" s="70"/>
      <c r="K13" s="70">
        <f>CEILING(IF('ورود نمرات'!L13=97,'ورود نمرات'!K13,IF('ورود نمرات'!L13=98,'ورود نمرات'!K13/3,(('ورود نمرات'!L13*2)+'ورود نمرات'!K13)/3)),0.25)</f>
        <v>20</v>
      </c>
      <c r="L13" s="70"/>
      <c r="M13" s="70">
        <f>CEILING(IF('ورود نمرات'!N13=97,'ورود نمرات'!M13,IF('ورود نمرات'!N13=98,'ورود نمرات'!M13/3,(('ورود نمرات'!N13*2)+'ورود نمرات'!M13)/3)),0.25)</f>
        <v>18.5</v>
      </c>
      <c r="N13" s="70"/>
      <c r="O13" s="70">
        <f>CEILING(IF('ورود نمرات'!P13=97,'ورود نمرات'!O13,IF('ورود نمرات'!P13=98,'ورود نمرات'!O13/3,(('ورود نمرات'!P13*2)+'ورود نمرات'!O13)/3)),0.25)</f>
        <v>6.75</v>
      </c>
      <c r="P13" s="70"/>
      <c r="Q13" s="70">
        <f>CEILING(IF('ورود نمرات'!R13=97,'ورود نمرات'!Q13,IF('ورود نمرات'!R13=98,'ورود نمرات'!Q13/3,(('ورود نمرات'!R13*2)+'ورود نمرات'!Q13)/3)),0.25)</f>
        <v>8</v>
      </c>
      <c r="R13" s="70"/>
      <c r="S13" s="70">
        <f>CEILING(IF('ورود نمرات'!T13=97,'ورود نمرات'!S13,IF('ورود نمرات'!T13=98,'ورود نمرات'!S13/3,(('ورود نمرات'!T13*2)+'ورود نمرات'!S13)/3)),0.25)</f>
        <v>12.75</v>
      </c>
      <c r="T13" s="70"/>
      <c r="U13" s="70">
        <f>CEILING(IF('ورود نمرات'!V13=97,'ورود نمرات'!U13,IF('ورود نمرات'!V13=98,'ورود نمرات'!U13/3,(('ورود نمرات'!V13*2)+'ورود نمرات'!U13)/3)),0.25)</f>
        <v>20</v>
      </c>
      <c r="V13" s="70"/>
      <c r="W13" s="70">
        <f>CEILING(IF('ورود نمرات'!X13=97,'ورود نمرات'!W13,IF('ورود نمرات'!X13=98,'ورود نمرات'!W13/3,(('ورود نمرات'!X13*2)+'ورود نمرات'!W13)/3)),0.25)</f>
        <v>11.75</v>
      </c>
      <c r="X13" s="70"/>
      <c r="Y13" s="70">
        <f>CEILING(IF('ورود نمرات'!Z13=97,'ورود نمرات'!Y13,IF('ورود نمرات'!Z13=98,'ورود نمرات'!Y13/3,(('ورود نمرات'!Z13*2)+'ورود نمرات'!Y13)/3)),0.25)</f>
        <v>20</v>
      </c>
      <c r="Z13" s="70"/>
      <c r="AA13" s="70">
        <f>CEILING(IF('ورود نمرات'!AB13=97,'ورود نمرات'!AA13,IF('ورود نمرات'!AB13=98,'ورود نمرات'!AA13/3,(('ورود نمرات'!AB13*2)+'ورود نمرات'!AA13)/3)),0.25)</f>
        <v>20</v>
      </c>
      <c r="AB13" s="70"/>
      <c r="AC13" s="70">
        <f>CEILING(IF('ورود نمرات'!AD13=97,'ورود نمرات'!AC13,IF('ورود نمرات'!AD13=98,'ورود نمرات'!AC13/3,(('ورود نمرات'!AD13*2)+'ورود نمرات'!AC13)/3)),0.25)</f>
        <v>20</v>
      </c>
      <c r="AD13" s="70"/>
      <c r="AE13" s="70">
        <f>CEILING(IF('ورود نمرات'!AF13=97,'ورود نمرات'!AE13,IF('ورود نمرات'!AF13=98,'ورود نمرات'!AE13/3,(('ورود نمرات'!AF13*2)+'ورود نمرات'!AE13)/3)),0.25)</f>
        <v>20</v>
      </c>
      <c r="AF13" s="70"/>
      <c r="AG13" s="70">
        <f>CEILING(IF('ورود نمرات'!AH13=97,'ورود نمرات'!AG13,IF('ورود نمرات'!AH13=98,'ورود نمرات'!AG13/3,(('ورود نمرات'!AH13*2)+'ورود نمرات'!AG13)/3)),0.25)</f>
        <v>20</v>
      </c>
      <c r="AH13" s="70"/>
      <c r="AI13" s="70">
        <f>CEILING(IF('ورود نمرات'!AJ13=97,'ورود نمرات'!AI13,IF('ورود نمرات'!AJ13=98,'ورود نمرات'!AI13/3,(('ورود نمرات'!AJ13*2)+'ورود نمرات'!AI13)/3)),0.25)</f>
        <v>15.75</v>
      </c>
      <c r="AJ13" s="70"/>
      <c r="AK13" s="70">
        <f>'ورود نمرات'!AL13*2</f>
        <v>36</v>
      </c>
      <c r="AL13" s="70"/>
      <c r="AM13" s="70">
        <f>CEILING('ورود نمرات'!AN13,0.25)</f>
        <v>20</v>
      </c>
      <c r="AN13" s="70"/>
      <c r="AO13" s="47">
        <f t="shared" si="18"/>
        <v>1</v>
      </c>
      <c r="AP13" s="47"/>
      <c r="AQ13" s="47">
        <f t="shared" si="19"/>
        <v>6</v>
      </c>
      <c r="AR13" s="47"/>
      <c r="AS13" s="47">
        <f t="shared" si="20"/>
        <v>7</v>
      </c>
      <c r="AT13" s="47"/>
      <c r="AU13" s="47">
        <f t="shared" si="21"/>
        <v>1</v>
      </c>
      <c r="AV13" s="47"/>
      <c r="AW13" s="47">
        <f t="shared" si="22"/>
        <v>1</v>
      </c>
      <c r="AX13" s="47"/>
      <c r="AY13" s="47">
        <f t="shared" si="23"/>
        <v>7</v>
      </c>
      <c r="AZ13" s="47"/>
      <c r="BA13" s="47">
        <f t="shared" si="24"/>
        <v>37</v>
      </c>
      <c r="BB13" s="47"/>
      <c r="BC13" s="47">
        <f t="shared" si="25"/>
        <v>20</v>
      </c>
      <c r="BD13" s="47"/>
      <c r="BE13" s="47">
        <f t="shared" si="26"/>
        <v>12</v>
      </c>
      <c r="BF13" s="47"/>
      <c r="BG13" s="47">
        <f t="shared" si="27"/>
        <v>1</v>
      </c>
      <c r="BH13" s="47"/>
      <c r="BI13" s="47">
        <f t="shared" si="28"/>
        <v>25</v>
      </c>
      <c r="BJ13" s="47"/>
      <c r="BK13" s="47">
        <f t="shared" si="29"/>
        <v>1</v>
      </c>
      <c r="BL13" s="47"/>
      <c r="BM13" s="47">
        <f t="shared" si="30"/>
        <v>1</v>
      </c>
      <c r="BN13" s="47"/>
      <c r="BO13" s="47">
        <f t="shared" si="31"/>
        <v>1</v>
      </c>
      <c r="BP13" s="47"/>
      <c r="BQ13" s="47">
        <f t="shared" si="32"/>
        <v>1</v>
      </c>
      <c r="BR13" s="47"/>
      <c r="BS13" s="47">
        <f t="shared" si="33"/>
        <v>1</v>
      </c>
      <c r="BT13" s="47"/>
      <c r="BU13" s="47">
        <f t="shared" si="34"/>
        <v>34</v>
      </c>
      <c r="BV13" s="47"/>
      <c r="BW13" s="47">
        <f t="shared" si="35"/>
        <v>26</v>
      </c>
      <c r="BX13" s="47"/>
      <c r="BY13" s="47">
        <f t="shared" si="36"/>
        <v>1</v>
      </c>
      <c r="BZ13" s="47"/>
    </row>
    <row r="14" spans="1:78" ht="17.25">
      <c r="A14" s="2" t="str">
        <f>'ورود نمرات'!A14</f>
        <v xml:space="preserve">محمدحسین </v>
      </c>
      <c r="B14" s="2" t="str">
        <f>'ورود نمرات'!B14</f>
        <v>خسروآبادی</v>
      </c>
      <c r="C14" s="70">
        <f>CEILING(IF('ورود نمرات'!D14=97,'ورود نمرات'!C14,IF('ورود نمرات'!D14=98,'ورود نمرات'!C14/3,(('ورود نمرات'!D14*2)+'ورود نمرات'!C14)/3)),0.25)</f>
        <v>15</v>
      </c>
      <c r="D14" s="70"/>
      <c r="E14" s="70">
        <f>CEILING(IF('ورود نمرات'!F14=97,'ورود نمرات'!E14,IF('ورود نمرات'!F14=98,'ورود نمرات'!E14/3,(('ورود نمرات'!F14*2)+'ورود نمرات'!E14)/3)),0.25)</f>
        <v>13</v>
      </c>
      <c r="F14" s="70"/>
      <c r="G14" s="70">
        <f>CEILING(IF('ورود نمرات'!H14=97,'ورود نمرات'!G14,IF('ورود نمرات'!H14=98,'ورود نمرات'!G14/3,(('ورود نمرات'!H14*2)+'ورود نمرات'!G14)/3)),0.25)</f>
        <v>6.5</v>
      </c>
      <c r="H14" s="70"/>
      <c r="I14" s="70">
        <f>CEILING(IF('ورود نمرات'!J14=97,'ورود نمرات'!I14,IF('ورود نمرات'!J14=98,'ورود نمرات'!I14/3,(('ورود نمرات'!J14*2)+'ورود نمرات'!I14)/3)),0.25)</f>
        <v>15</v>
      </c>
      <c r="J14" s="70"/>
      <c r="K14" s="70">
        <f>CEILING(IF('ورود نمرات'!L14=97,'ورود نمرات'!K14,IF('ورود نمرات'!L14=98,'ورود نمرات'!K14/3,(('ورود نمرات'!L14*2)+'ورود نمرات'!K14)/3)),0.25)</f>
        <v>8</v>
      </c>
      <c r="L14" s="70"/>
      <c r="M14" s="70">
        <f>CEILING(IF('ورود نمرات'!N14=97,'ورود نمرات'!M14,IF('ورود نمرات'!N14=98,'ورود نمرات'!M14/3,(('ورود نمرات'!N14*2)+'ورود نمرات'!M14)/3)),0.25)</f>
        <v>7.5</v>
      </c>
      <c r="N14" s="70"/>
      <c r="O14" s="70">
        <f>CEILING(IF('ورود نمرات'!P14=97,'ورود نمرات'!O14,IF('ورود نمرات'!P14=98,'ورود نمرات'!O14/3,(('ورود نمرات'!P14*2)+'ورود نمرات'!O14)/3)),0.25)</f>
        <v>6.5</v>
      </c>
      <c r="P14" s="70"/>
      <c r="Q14" s="70">
        <f>CEILING(IF('ورود نمرات'!R14=97,'ورود نمرات'!Q14,IF('ورود نمرات'!R14=98,'ورود نمرات'!Q14/3,(('ورود نمرات'!R14*2)+'ورود نمرات'!Q14)/3)),0.25)</f>
        <v>2.75</v>
      </c>
      <c r="R14" s="70"/>
      <c r="S14" s="70">
        <f>CEILING(IF('ورود نمرات'!T14=97,'ورود نمرات'!S14,IF('ورود نمرات'!T14=98,'ورود نمرات'!S14/3,(('ورود نمرات'!T14*2)+'ورود نمرات'!S14)/3)),0.25)</f>
        <v>6.75</v>
      </c>
      <c r="T14" s="70"/>
      <c r="U14" s="70">
        <f>CEILING(IF('ورود نمرات'!V14=97,'ورود نمرات'!U14,IF('ورود نمرات'!V14=98,'ورود نمرات'!U14/3,(('ورود نمرات'!V14*2)+'ورود نمرات'!U14)/3)),0.25)</f>
        <v>20</v>
      </c>
      <c r="V14" s="70"/>
      <c r="W14" s="70">
        <f>CEILING(IF('ورود نمرات'!X14=97,'ورود نمرات'!W14,IF('ورود نمرات'!X14=98,'ورود نمرات'!W14/3,(('ورود نمرات'!X14*2)+'ورود نمرات'!W14)/3)),0.25)</f>
        <v>6</v>
      </c>
      <c r="X14" s="70"/>
      <c r="Y14" s="70">
        <f>CEILING(IF('ورود نمرات'!Z14=97,'ورود نمرات'!Y14,IF('ورود نمرات'!Z14=98,'ورود نمرات'!Y14/3,(('ورود نمرات'!Z14*2)+'ورود نمرات'!Y14)/3)),0.25)</f>
        <v>15.75</v>
      </c>
      <c r="Z14" s="70"/>
      <c r="AA14" s="70">
        <f>CEILING(IF('ورود نمرات'!AB14=97,'ورود نمرات'!AA14,IF('ورود نمرات'!AB14=98,'ورود نمرات'!AA14/3,(('ورود نمرات'!AB14*2)+'ورود نمرات'!AA14)/3)),0.25)</f>
        <v>10</v>
      </c>
      <c r="AB14" s="70"/>
      <c r="AC14" s="70">
        <f>CEILING(IF('ورود نمرات'!AD14=97,'ورود نمرات'!AC14,IF('ورود نمرات'!AD14=98,'ورود نمرات'!AC14/3,(('ورود نمرات'!AD14*2)+'ورود نمرات'!AC14)/3)),0.25)</f>
        <v>20</v>
      </c>
      <c r="AD14" s="70"/>
      <c r="AE14" s="70">
        <f>CEILING(IF('ورود نمرات'!AF14=97,'ورود نمرات'!AE14,IF('ورود نمرات'!AF14=98,'ورود نمرات'!AE14/3,(('ورود نمرات'!AF14*2)+'ورود نمرات'!AE14)/3)),0.25)</f>
        <v>20</v>
      </c>
      <c r="AF14" s="70"/>
      <c r="AG14" s="70">
        <f>CEILING(IF('ورود نمرات'!AH14=97,'ورود نمرات'!AG14,IF('ورود نمرات'!AH14=98,'ورود نمرات'!AG14/3,(('ورود نمرات'!AH14*2)+'ورود نمرات'!AG14)/3)),0.25)</f>
        <v>20</v>
      </c>
      <c r="AH14" s="70"/>
      <c r="AI14" s="70">
        <f>CEILING(IF('ورود نمرات'!AJ14=97,'ورود نمرات'!AI14,IF('ورود نمرات'!AJ14=98,'ورود نمرات'!AI14/3,(('ورود نمرات'!AJ14*2)+'ورود نمرات'!AI14)/3)),0.25)</f>
        <v>20</v>
      </c>
      <c r="AJ14" s="70"/>
      <c r="AK14" s="70">
        <f>'ورود نمرات'!AL14*2</f>
        <v>32</v>
      </c>
      <c r="AL14" s="70"/>
      <c r="AM14" s="70">
        <f>CEILING('ورود نمرات'!AN14,0.25)</f>
        <v>18</v>
      </c>
      <c r="AN14" s="70"/>
      <c r="AO14" s="47">
        <f t="shared" si="18"/>
        <v>34</v>
      </c>
      <c r="AP14" s="47"/>
      <c r="AQ14" s="47">
        <f t="shared" si="19"/>
        <v>30</v>
      </c>
      <c r="AR14" s="47"/>
      <c r="AS14" s="47">
        <f t="shared" si="20"/>
        <v>35</v>
      </c>
      <c r="AT14" s="47"/>
      <c r="AU14" s="47">
        <f t="shared" si="21"/>
        <v>37</v>
      </c>
      <c r="AV14" s="47"/>
      <c r="AW14" s="47">
        <f t="shared" si="22"/>
        <v>36</v>
      </c>
      <c r="AX14" s="47"/>
      <c r="AY14" s="47">
        <f t="shared" si="23"/>
        <v>38</v>
      </c>
      <c r="AZ14" s="47"/>
      <c r="BA14" s="47">
        <f t="shared" si="24"/>
        <v>39</v>
      </c>
      <c r="BB14" s="47"/>
      <c r="BC14" s="47">
        <f t="shared" si="25"/>
        <v>39</v>
      </c>
      <c r="BD14" s="47"/>
      <c r="BE14" s="47">
        <f t="shared" si="26"/>
        <v>38</v>
      </c>
      <c r="BF14" s="47"/>
      <c r="BG14" s="47">
        <f t="shared" si="27"/>
        <v>1</v>
      </c>
      <c r="BH14" s="47"/>
      <c r="BI14" s="47">
        <f t="shared" si="28"/>
        <v>38</v>
      </c>
      <c r="BJ14" s="47"/>
      <c r="BK14" s="47">
        <f t="shared" si="29"/>
        <v>31</v>
      </c>
      <c r="BL14" s="47"/>
      <c r="BM14" s="47">
        <f t="shared" si="30"/>
        <v>30</v>
      </c>
      <c r="BN14" s="47"/>
      <c r="BO14" s="47">
        <f t="shared" si="31"/>
        <v>1</v>
      </c>
      <c r="BP14" s="47"/>
      <c r="BQ14" s="47">
        <f t="shared" si="32"/>
        <v>1</v>
      </c>
      <c r="BR14" s="47"/>
      <c r="BS14" s="47">
        <f t="shared" si="33"/>
        <v>1</v>
      </c>
      <c r="BT14" s="47"/>
      <c r="BU14" s="47">
        <f t="shared" si="34"/>
        <v>1</v>
      </c>
      <c r="BV14" s="47"/>
      <c r="BW14" s="47">
        <f t="shared" si="35"/>
        <v>33</v>
      </c>
      <c r="BX14" s="47"/>
      <c r="BY14" s="47">
        <f t="shared" si="36"/>
        <v>13</v>
      </c>
      <c r="BZ14" s="47"/>
    </row>
    <row r="15" spans="1:78" ht="17.25">
      <c r="A15" s="2" t="str">
        <f>'ورود نمرات'!A15</f>
        <v xml:space="preserve">دانیال </v>
      </c>
      <c r="B15" s="2" t="str">
        <f>'ورود نمرات'!B15</f>
        <v>ربیعی مهر</v>
      </c>
      <c r="C15" s="70">
        <f>CEILING(IF('ورود نمرات'!D15=97,'ورود نمرات'!C15,IF('ورود نمرات'!D15=98,'ورود نمرات'!C15/3,(('ورود نمرات'!D15*2)+'ورود نمرات'!C15)/3)),0.25)</f>
        <v>18</v>
      </c>
      <c r="D15" s="70"/>
      <c r="E15" s="70">
        <f>CEILING(IF('ورود نمرات'!F15=97,'ورود نمرات'!E15,IF('ورود نمرات'!F15=98,'ورود نمرات'!E15/3,(('ورود نمرات'!F15*2)+'ورود نمرات'!E15)/3)),0.25)</f>
        <v>13.75</v>
      </c>
      <c r="F15" s="70"/>
      <c r="G15" s="70">
        <f>CEILING(IF('ورود نمرات'!H15=97,'ورود نمرات'!G15,IF('ورود نمرات'!H15=98,'ورود نمرات'!G15/3,(('ورود نمرات'!H15*2)+'ورود نمرات'!G15)/3)),0.25)</f>
        <v>9</v>
      </c>
      <c r="H15" s="70"/>
      <c r="I15" s="70">
        <f>CEILING(IF('ورود نمرات'!J15=97,'ورود نمرات'!I15,IF('ورود نمرات'!J15=98,'ورود نمرات'!I15/3,(('ورود نمرات'!J15*2)+'ورود نمرات'!I15)/3)),0.25)</f>
        <v>17.75</v>
      </c>
      <c r="J15" s="70"/>
      <c r="K15" s="70">
        <f>CEILING(IF('ورود نمرات'!L15=97,'ورود نمرات'!K15,IF('ورود نمرات'!L15=98,'ورود نمرات'!K15/3,(('ورود نمرات'!L15*2)+'ورود نمرات'!K15)/3)),0.25)</f>
        <v>13</v>
      </c>
      <c r="L15" s="70"/>
      <c r="M15" s="70">
        <f>CEILING(IF('ورود نمرات'!N15=97,'ورود نمرات'!M15,IF('ورود نمرات'!N15=98,'ورود نمرات'!M15/3,(('ورود نمرات'!N15*2)+'ورود نمرات'!M15)/3)),0.25)</f>
        <v>8.75</v>
      </c>
      <c r="N15" s="70"/>
      <c r="O15" s="70">
        <f>CEILING(IF('ورود نمرات'!P15=97,'ورود نمرات'!O15,IF('ورود نمرات'!P15=98,'ورود نمرات'!O15/3,(('ورود نمرات'!P15*2)+'ورود نمرات'!O15)/3)),0.25)</f>
        <v>7</v>
      </c>
      <c r="P15" s="70"/>
      <c r="Q15" s="70">
        <f>CEILING(IF('ورود نمرات'!R15=97,'ورود نمرات'!Q15,IF('ورود نمرات'!R15=98,'ورود نمرات'!Q15/3,(('ورود نمرات'!R15*2)+'ورود نمرات'!Q15)/3)),0.25)</f>
        <v>3</v>
      </c>
      <c r="R15" s="70"/>
      <c r="S15" s="70">
        <f>CEILING(IF('ورود نمرات'!T15=97,'ورود نمرات'!S15,IF('ورود نمرات'!T15=98,'ورود نمرات'!S15/3,(('ورود نمرات'!T15*2)+'ورود نمرات'!S15)/3)),0.25)</f>
        <v>9</v>
      </c>
      <c r="T15" s="70"/>
      <c r="U15" s="70">
        <f>CEILING(IF('ورود نمرات'!V15=97,'ورود نمرات'!U15,IF('ورود نمرات'!V15=98,'ورود نمرات'!U15/3,(('ورود نمرات'!V15*2)+'ورود نمرات'!U15)/3)),0.25)</f>
        <v>20</v>
      </c>
      <c r="V15" s="70"/>
      <c r="W15" s="70">
        <f>CEILING(IF('ورود نمرات'!X15=97,'ورود نمرات'!W15,IF('ورود نمرات'!X15=98,'ورود نمرات'!W15/3,(('ورود نمرات'!X15*2)+'ورود نمرات'!W15)/3)),0.25)</f>
        <v>6</v>
      </c>
      <c r="X15" s="70"/>
      <c r="Y15" s="70">
        <f>CEILING(IF('ورود نمرات'!Z15=97,'ورود نمرات'!Y15,IF('ورود نمرات'!Z15=98,'ورود نمرات'!Y15/3,(('ورود نمرات'!Z15*2)+'ورود نمرات'!Y15)/3)),0.25)</f>
        <v>18.75</v>
      </c>
      <c r="Z15" s="70"/>
      <c r="AA15" s="70">
        <f>CEILING(IF('ورود نمرات'!AB15=97,'ورود نمرات'!AA15,IF('ورود نمرات'!AB15=98,'ورود نمرات'!AA15/3,(('ورود نمرات'!AB15*2)+'ورود نمرات'!AA15)/3)),0.25)</f>
        <v>10</v>
      </c>
      <c r="AB15" s="70"/>
      <c r="AC15" s="70">
        <f>CEILING(IF('ورود نمرات'!AD15=97,'ورود نمرات'!AC15,IF('ورود نمرات'!AD15=98,'ورود نمرات'!AC15/3,(('ورود نمرات'!AD15*2)+'ورود نمرات'!AC15)/3)),0.25)</f>
        <v>20</v>
      </c>
      <c r="AD15" s="70"/>
      <c r="AE15" s="70">
        <f>CEILING(IF('ورود نمرات'!AF15=97,'ورود نمرات'!AE15,IF('ورود نمرات'!AF15=98,'ورود نمرات'!AE15/3,(('ورود نمرات'!AF15*2)+'ورود نمرات'!AE15)/3)),0.25)</f>
        <v>18.75</v>
      </c>
      <c r="AF15" s="70"/>
      <c r="AG15" s="70">
        <f>CEILING(IF('ورود نمرات'!AH15=97,'ورود نمرات'!AG15,IF('ورود نمرات'!AH15=98,'ورود نمرات'!AG15/3,(('ورود نمرات'!AH15*2)+'ورود نمرات'!AG15)/3)),0.25)</f>
        <v>20</v>
      </c>
      <c r="AH15" s="70"/>
      <c r="AI15" s="70">
        <f>CEILING(IF('ورود نمرات'!AJ15=97,'ورود نمرات'!AI15,IF('ورود نمرات'!AJ15=98,'ورود نمرات'!AI15/3,(('ورود نمرات'!AJ15*2)+'ورود نمرات'!AI15)/3)),0.25)</f>
        <v>20</v>
      </c>
      <c r="AJ15" s="70"/>
      <c r="AK15" s="70">
        <f>'ورود نمرات'!AL15*2</f>
        <v>40</v>
      </c>
      <c r="AL15" s="70"/>
      <c r="AM15" s="70">
        <f>CEILING('ورود نمرات'!AN15,0.25)</f>
        <v>16</v>
      </c>
      <c r="AN15" s="70"/>
      <c r="AO15" s="47">
        <f t="shared" si="18"/>
        <v>22</v>
      </c>
      <c r="AP15" s="47"/>
      <c r="AQ15" s="47">
        <f t="shared" si="19"/>
        <v>27</v>
      </c>
      <c r="AR15" s="47"/>
      <c r="AS15" s="47">
        <f t="shared" si="20"/>
        <v>32</v>
      </c>
      <c r="AT15" s="47"/>
      <c r="AU15" s="47">
        <f t="shared" si="21"/>
        <v>27</v>
      </c>
      <c r="AV15" s="47"/>
      <c r="AW15" s="47">
        <f t="shared" si="22"/>
        <v>27</v>
      </c>
      <c r="AX15" s="47"/>
      <c r="AY15" s="47">
        <f t="shared" si="23"/>
        <v>32</v>
      </c>
      <c r="AZ15" s="47"/>
      <c r="BA15" s="47">
        <f t="shared" si="24"/>
        <v>33</v>
      </c>
      <c r="BB15" s="47"/>
      <c r="BC15" s="47">
        <f t="shared" si="25"/>
        <v>37</v>
      </c>
      <c r="BD15" s="47"/>
      <c r="BE15" s="47">
        <f t="shared" si="26"/>
        <v>29</v>
      </c>
      <c r="BF15" s="47"/>
      <c r="BG15" s="47">
        <f t="shared" si="27"/>
        <v>1</v>
      </c>
      <c r="BH15" s="47"/>
      <c r="BI15" s="47">
        <f t="shared" si="28"/>
        <v>38</v>
      </c>
      <c r="BJ15" s="47"/>
      <c r="BK15" s="47">
        <f t="shared" si="29"/>
        <v>20</v>
      </c>
      <c r="BL15" s="47"/>
      <c r="BM15" s="47">
        <f t="shared" si="30"/>
        <v>30</v>
      </c>
      <c r="BN15" s="47"/>
      <c r="BO15" s="47">
        <f t="shared" si="31"/>
        <v>1</v>
      </c>
      <c r="BP15" s="47"/>
      <c r="BQ15" s="47">
        <f t="shared" si="32"/>
        <v>31</v>
      </c>
      <c r="BR15" s="47"/>
      <c r="BS15" s="47">
        <f t="shared" si="33"/>
        <v>1</v>
      </c>
      <c r="BT15" s="47"/>
      <c r="BU15" s="47">
        <f t="shared" si="34"/>
        <v>1</v>
      </c>
      <c r="BV15" s="47"/>
      <c r="BW15" s="47">
        <f t="shared" si="35"/>
        <v>1</v>
      </c>
      <c r="BX15" s="47"/>
      <c r="BY15" s="47">
        <f t="shared" si="36"/>
        <v>20</v>
      </c>
      <c r="BZ15" s="47"/>
    </row>
    <row r="16" spans="1:78" ht="17.25">
      <c r="A16" s="2" t="str">
        <f>'ورود نمرات'!A16</f>
        <v xml:space="preserve">محمدنیما </v>
      </c>
      <c r="B16" s="2" t="str">
        <f>'ورود نمرات'!B16</f>
        <v>رحیمی فراهانی</v>
      </c>
      <c r="C16" s="70">
        <f>CEILING(IF('ورود نمرات'!D16=97,'ورود نمرات'!C16,IF('ورود نمرات'!D16=98,'ورود نمرات'!C16/3,(('ورود نمرات'!D16*2)+'ورود نمرات'!C16)/3)),0.25)</f>
        <v>20</v>
      </c>
      <c r="D16" s="70"/>
      <c r="E16" s="70">
        <f>CEILING(IF('ورود نمرات'!F16=97,'ورود نمرات'!E16,IF('ورود نمرات'!F16=98,'ورود نمرات'!E16/3,(('ورود نمرات'!F16*2)+'ورود نمرات'!E16)/3)),0.25)</f>
        <v>19.75</v>
      </c>
      <c r="F16" s="70"/>
      <c r="G16" s="70">
        <f>CEILING(IF('ورود نمرات'!H16=97,'ورود نمرات'!G16,IF('ورود نمرات'!H16=98,'ورود نمرات'!G16/3,(('ورود نمرات'!H16*2)+'ورود نمرات'!G16)/3)),0.25)</f>
        <v>20</v>
      </c>
      <c r="H16" s="70"/>
      <c r="I16" s="70">
        <f>CEILING(IF('ورود نمرات'!J16=97,'ورود نمرات'!I16,IF('ورود نمرات'!J16=98,'ورود نمرات'!I16/3,(('ورود نمرات'!J16*2)+'ورود نمرات'!I16)/3)),0.25)</f>
        <v>20</v>
      </c>
      <c r="J16" s="70"/>
      <c r="K16" s="70">
        <f>CEILING(IF('ورود نمرات'!L16=97,'ورود نمرات'!K16,IF('ورود نمرات'!L16=98,'ورود نمرات'!K16/3,(('ورود نمرات'!L16*2)+'ورود نمرات'!K16)/3)),0.25)</f>
        <v>20</v>
      </c>
      <c r="L16" s="70"/>
      <c r="M16" s="70">
        <f>CEILING(IF('ورود نمرات'!N16=97,'ورود نمرات'!M16,IF('ورود نمرات'!N16=98,'ورود نمرات'!M16/3,(('ورود نمرات'!N16*2)+'ورود نمرات'!M16)/3)),0.25)</f>
        <v>20</v>
      </c>
      <c r="N16" s="70"/>
      <c r="O16" s="70">
        <f>CEILING(IF('ورود نمرات'!P16=97,'ورود نمرات'!O16,IF('ورود نمرات'!P16=98,'ورود نمرات'!O16/3,(('ورود نمرات'!P16*2)+'ورود نمرات'!O16)/3)),0.25)</f>
        <v>20</v>
      </c>
      <c r="P16" s="70"/>
      <c r="Q16" s="70">
        <f>CEILING(IF('ورود نمرات'!R16=97,'ورود نمرات'!Q16,IF('ورود نمرات'!R16=98,'ورود نمرات'!Q16/3,(('ورود نمرات'!R16*2)+'ورود نمرات'!Q16)/3)),0.25)</f>
        <v>16.75</v>
      </c>
      <c r="R16" s="70"/>
      <c r="S16" s="70">
        <f>CEILING(IF('ورود نمرات'!T16=97,'ورود نمرات'!S16,IF('ورود نمرات'!T16=98,'ورود نمرات'!S16/3,(('ورود نمرات'!T16*2)+'ورود نمرات'!S16)/3)),0.25)</f>
        <v>12</v>
      </c>
      <c r="T16" s="70"/>
      <c r="U16" s="70">
        <f>CEILING(IF('ورود نمرات'!V16=97,'ورود نمرات'!U16,IF('ورود نمرات'!V16=98,'ورود نمرات'!U16/3,(('ورود نمرات'!V16*2)+'ورود نمرات'!U16)/3)),0.25)</f>
        <v>20</v>
      </c>
      <c r="V16" s="70"/>
      <c r="W16" s="70">
        <f>CEILING(IF('ورود نمرات'!X16=97,'ورود نمرات'!W16,IF('ورود نمرات'!X16=98,'ورود نمرات'!W16/3,(('ورود نمرات'!X16*2)+'ورود نمرات'!W16)/3)),0.25)</f>
        <v>15.5</v>
      </c>
      <c r="X16" s="70"/>
      <c r="Y16" s="70">
        <f>CEILING(IF('ورود نمرات'!Z16=97,'ورود نمرات'!Y16,IF('ورود نمرات'!Z16=98,'ورود نمرات'!Y16/3,(('ورود نمرات'!Z16*2)+'ورود نمرات'!Y16)/3)),0.25)</f>
        <v>20</v>
      </c>
      <c r="Z16" s="70"/>
      <c r="AA16" s="70">
        <f>CEILING(IF('ورود نمرات'!AB16=97,'ورود نمرات'!AA16,IF('ورود نمرات'!AB16=98,'ورود نمرات'!AA16/3,(('ورود نمرات'!AB16*2)+'ورود نمرات'!AA16)/3)),0.25)</f>
        <v>20</v>
      </c>
      <c r="AB16" s="70"/>
      <c r="AC16" s="70">
        <f>CEILING(IF('ورود نمرات'!AD16=97,'ورود نمرات'!AC16,IF('ورود نمرات'!AD16=98,'ورود نمرات'!AC16/3,(('ورود نمرات'!AD16*2)+'ورود نمرات'!AC16)/3)),0.25)</f>
        <v>20</v>
      </c>
      <c r="AD16" s="70"/>
      <c r="AE16" s="70">
        <f>CEILING(IF('ورود نمرات'!AF16=97,'ورود نمرات'!AE16,IF('ورود نمرات'!AF16=98,'ورود نمرات'!AE16/3,(('ورود نمرات'!AF16*2)+'ورود نمرات'!AE16)/3)),0.25)</f>
        <v>15.75</v>
      </c>
      <c r="AF16" s="70"/>
      <c r="AG16" s="70">
        <f>CEILING(IF('ورود نمرات'!AH16=97,'ورود نمرات'!AG16,IF('ورود نمرات'!AH16=98,'ورود نمرات'!AG16/3,(('ورود نمرات'!AH16*2)+'ورود نمرات'!AG16)/3)),0.25)</f>
        <v>10</v>
      </c>
      <c r="AH16" s="70"/>
      <c r="AI16" s="70">
        <f>CEILING(IF('ورود نمرات'!AJ16=97,'ورود نمرات'!AI16,IF('ورود نمرات'!AJ16=98,'ورود نمرات'!AI16/3,(('ورود نمرات'!AJ16*2)+'ورود نمرات'!AI16)/3)),0.25)</f>
        <v>20</v>
      </c>
      <c r="AJ16" s="70"/>
      <c r="AK16" s="70">
        <f>'ورود نمرات'!AL16*2</f>
        <v>32</v>
      </c>
      <c r="AL16" s="70"/>
      <c r="AM16" s="70">
        <f>CEILING('ورود نمرات'!AN16,0.25)</f>
        <v>20</v>
      </c>
      <c r="AN16" s="70"/>
      <c r="AO16" s="47">
        <f t="shared" si="18"/>
        <v>1</v>
      </c>
      <c r="AP16" s="47"/>
      <c r="AQ16" s="47">
        <f t="shared" si="19"/>
        <v>4</v>
      </c>
      <c r="AR16" s="47"/>
      <c r="AS16" s="47">
        <f t="shared" si="20"/>
        <v>1</v>
      </c>
      <c r="AT16" s="47"/>
      <c r="AU16" s="47">
        <f t="shared" si="21"/>
        <v>1</v>
      </c>
      <c r="AV16" s="47"/>
      <c r="AW16" s="47">
        <f t="shared" si="22"/>
        <v>1</v>
      </c>
      <c r="AX16" s="47"/>
      <c r="AY16" s="47">
        <f t="shared" si="23"/>
        <v>1</v>
      </c>
      <c r="AZ16" s="47"/>
      <c r="BA16" s="47">
        <f t="shared" si="24"/>
        <v>1</v>
      </c>
      <c r="BB16" s="47"/>
      <c r="BC16" s="47">
        <f t="shared" si="25"/>
        <v>3</v>
      </c>
      <c r="BD16" s="47"/>
      <c r="BE16" s="47">
        <f t="shared" si="26"/>
        <v>16</v>
      </c>
      <c r="BF16" s="47"/>
      <c r="BG16" s="47">
        <f t="shared" si="27"/>
        <v>1</v>
      </c>
      <c r="BH16" s="47"/>
      <c r="BI16" s="47">
        <f t="shared" si="28"/>
        <v>12</v>
      </c>
      <c r="BJ16" s="47"/>
      <c r="BK16" s="47">
        <f t="shared" si="29"/>
        <v>1</v>
      </c>
      <c r="BL16" s="47"/>
      <c r="BM16" s="47">
        <f t="shared" si="30"/>
        <v>1</v>
      </c>
      <c r="BN16" s="47"/>
      <c r="BO16" s="47">
        <f t="shared" si="31"/>
        <v>1</v>
      </c>
      <c r="BP16" s="47"/>
      <c r="BQ16" s="47">
        <f t="shared" si="32"/>
        <v>38</v>
      </c>
      <c r="BR16" s="47"/>
      <c r="BS16" s="47">
        <f t="shared" si="33"/>
        <v>32</v>
      </c>
      <c r="BT16" s="47"/>
      <c r="BU16" s="47">
        <f t="shared" si="34"/>
        <v>1</v>
      </c>
      <c r="BV16" s="47"/>
      <c r="BW16" s="47">
        <f t="shared" si="35"/>
        <v>33</v>
      </c>
      <c r="BX16" s="47"/>
      <c r="BY16" s="47">
        <f t="shared" si="36"/>
        <v>1</v>
      </c>
      <c r="BZ16" s="47"/>
    </row>
    <row r="17" spans="1:78" ht="17.25">
      <c r="A17" s="2" t="str">
        <f>'ورود نمرات'!A17</f>
        <v xml:space="preserve">دانیال </v>
      </c>
      <c r="B17" s="2" t="str">
        <f>'ورود نمرات'!B17</f>
        <v>رسولی پرتو</v>
      </c>
      <c r="C17" s="70">
        <f>CEILING(IF('ورود نمرات'!D17=97,'ورود نمرات'!C17,IF('ورود نمرات'!D17=98,'ورود نمرات'!C17/3,(('ورود نمرات'!D17*2)+'ورود نمرات'!C17)/3)),0.25)</f>
        <v>11.75</v>
      </c>
      <c r="D17" s="70"/>
      <c r="E17" s="70">
        <f>CEILING(IF('ورود نمرات'!F17=97,'ورود نمرات'!E17,IF('ورود نمرات'!F17=98,'ورود نمرات'!E17/3,(('ورود نمرات'!F17*2)+'ورود نمرات'!E17)/3)),0.25)</f>
        <v>14</v>
      </c>
      <c r="F17" s="70"/>
      <c r="G17" s="70">
        <f>CEILING(IF('ورود نمرات'!H17=97,'ورود نمرات'!G17,IF('ورود نمرات'!H17=98,'ورود نمرات'!G17/3,(('ورود نمرات'!H17*2)+'ورود نمرات'!G17)/3)),0.25)</f>
        <v>5</v>
      </c>
      <c r="H17" s="70"/>
      <c r="I17" s="70">
        <f>CEILING(IF('ورود نمرات'!J17=97,'ورود نمرات'!I17,IF('ورود نمرات'!J17=98,'ورود نمرات'!I17/3,(('ورود نمرات'!J17*2)+'ورود نمرات'!I17)/3)),0.25)</f>
        <v>10</v>
      </c>
      <c r="J17" s="70"/>
      <c r="K17" s="70">
        <f>CEILING(IF('ورود نمرات'!L17=97,'ورود نمرات'!K17,IF('ورود نمرات'!L17=98,'ورود نمرات'!K17/3,(('ورود نمرات'!L17*2)+'ورود نمرات'!K17)/3)),0.25)</f>
        <v>4</v>
      </c>
      <c r="L17" s="70"/>
      <c r="M17" s="70">
        <f>CEILING(IF('ورود نمرات'!N17=97,'ورود نمرات'!M17,IF('ورود نمرات'!N17=98,'ورود نمرات'!M17/3,(('ورود نمرات'!N17*2)+'ورود نمرات'!M17)/3)),0.25)</f>
        <v>4.75</v>
      </c>
      <c r="N17" s="70"/>
      <c r="O17" s="70">
        <f>CEILING(IF('ورود نمرات'!P17=97,'ورود نمرات'!O17,IF('ورود نمرات'!P17=98,'ورود نمرات'!O17/3,(('ورود نمرات'!P17*2)+'ورود نمرات'!O17)/3)),0.25)</f>
        <v>8</v>
      </c>
      <c r="P17" s="70"/>
      <c r="Q17" s="70">
        <f>CEILING(IF('ورود نمرات'!R17=97,'ورود نمرات'!Q17,IF('ورود نمرات'!R17=98,'ورود نمرات'!Q17/3,(('ورود نمرات'!R17*2)+'ورود نمرات'!Q17)/3)),0.25)</f>
        <v>1</v>
      </c>
      <c r="R17" s="70"/>
      <c r="S17" s="70">
        <f>CEILING(IF('ورود نمرات'!T17=97,'ورود نمرات'!S17,IF('ورود نمرات'!T17=98,'ورود نمرات'!S17/3,(('ورود نمرات'!T17*2)+'ورود نمرات'!S17)/3)),0.25)</f>
        <v>11.75</v>
      </c>
      <c r="T17" s="70"/>
      <c r="U17" s="70">
        <f>CEILING(IF('ورود نمرات'!V17=97,'ورود نمرات'!U17,IF('ورود نمرات'!V17=98,'ورود نمرات'!U17/3,(('ورود نمرات'!V17*2)+'ورود نمرات'!U17)/3)),0.25)</f>
        <v>20</v>
      </c>
      <c r="V17" s="70"/>
      <c r="W17" s="70">
        <f>CEILING(IF('ورود نمرات'!X17=97,'ورود نمرات'!W17,IF('ورود نمرات'!X17=98,'ورود نمرات'!W17/3,(('ورود نمرات'!X17*2)+'ورود نمرات'!W17)/3)),0.25)</f>
        <v>16</v>
      </c>
      <c r="X17" s="70"/>
      <c r="Y17" s="70">
        <f>CEILING(IF('ورود نمرات'!Z17=97,'ورود نمرات'!Y17,IF('ورود نمرات'!Z17=98,'ورود نمرات'!Y17/3,(('ورود نمرات'!Z17*2)+'ورود نمرات'!Y17)/3)),0.25)</f>
        <v>5</v>
      </c>
      <c r="Z17" s="70"/>
      <c r="AA17" s="70">
        <f>CEILING(IF('ورود نمرات'!AB17=97,'ورود نمرات'!AA17,IF('ورود نمرات'!AB17=98,'ورود نمرات'!AA17/3,(('ورود نمرات'!AB17*2)+'ورود نمرات'!AA17)/3)),0.25)</f>
        <v>12.5</v>
      </c>
      <c r="AB17" s="70"/>
      <c r="AC17" s="70">
        <f>CEILING(IF('ورود نمرات'!AD17=97,'ورود نمرات'!AC17,IF('ورود نمرات'!AD17=98,'ورود نمرات'!AC17/3,(('ورود نمرات'!AD17*2)+'ورود نمرات'!AC17)/3)),0.25)</f>
        <v>20</v>
      </c>
      <c r="AD17" s="70"/>
      <c r="AE17" s="70">
        <f>CEILING(IF('ورود نمرات'!AF17=97,'ورود نمرات'!AE17,IF('ورود نمرات'!AF17=98,'ورود نمرات'!AE17/3,(('ورود نمرات'!AF17*2)+'ورود نمرات'!AE17)/3)),0.25)</f>
        <v>20</v>
      </c>
      <c r="AF17" s="70"/>
      <c r="AG17" s="70">
        <f>CEILING(IF('ورود نمرات'!AH17=97,'ورود نمرات'!AG17,IF('ورود نمرات'!AH17=98,'ورود نمرات'!AG17/3,(('ورود نمرات'!AH17*2)+'ورود نمرات'!AG17)/3)),0.25)</f>
        <v>20</v>
      </c>
      <c r="AH17" s="70"/>
      <c r="AI17" s="70">
        <f>CEILING(IF('ورود نمرات'!AJ17=97,'ورود نمرات'!AI17,IF('ورود نمرات'!AJ17=98,'ورود نمرات'!AI17/3,(('ورود نمرات'!AJ17*2)+'ورود نمرات'!AI17)/3)),0.25)</f>
        <v>20</v>
      </c>
      <c r="AJ17" s="70"/>
      <c r="AK17" s="70">
        <f>'ورود نمرات'!AL17*2</f>
        <v>36</v>
      </c>
      <c r="AL17" s="70"/>
      <c r="AM17" s="70">
        <f>CEILING('ورود نمرات'!AN17,0.25)</f>
        <v>20</v>
      </c>
      <c r="AN17" s="70"/>
      <c r="AO17" s="47">
        <f t="shared" si="18"/>
        <v>40</v>
      </c>
      <c r="AP17" s="47"/>
      <c r="AQ17" s="47">
        <f t="shared" si="19"/>
        <v>23</v>
      </c>
      <c r="AR17" s="47"/>
      <c r="AS17" s="47">
        <f t="shared" si="20"/>
        <v>37</v>
      </c>
      <c r="AT17" s="47"/>
      <c r="AU17" s="47">
        <f t="shared" si="21"/>
        <v>43</v>
      </c>
      <c r="AV17" s="47"/>
      <c r="AW17" s="47">
        <f t="shared" si="22"/>
        <v>43</v>
      </c>
      <c r="AX17" s="47"/>
      <c r="AY17" s="47">
        <f t="shared" si="23"/>
        <v>43</v>
      </c>
      <c r="AZ17" s="47"/>
      <c r="BA17" s="47">
        <f t="shared" si="24"/>
        <v>27</v>
      </c>
      <c r="BB17" s="47"/>
      <c r="BC17" s="47">
        <f t="shared" si="25"/>
        <v>42</v>
      </c>
      <c r="BD17" s="47"/>
      <c r="BE17" s="47">
        <f t="shared" si="26"/>
        <v>18</v>
      </c>
      <c r="BF17" s="47"/>
      <c r="BG17" s="47">
        <f t="shared" si="27"/>
        <v>1</v>
      </c>
      <c r="BH17" s="47"/>
      <c r="BI17" s="47">
        <f t="shared" si="28"/>
        <v>9</v>
      </c>
      <c r="BJ17" s="47"/>
      <c r="BK17" s="47">
        <f t="shared" si="29"/>
        <v>43</v>
      </c>
      <c r="BL17" s="47"/>
      <c r="BM17" s="47">
        <f t="shared" si="30"/>
        <v>29</v>
      </c>
      <c r="BN17" s="47"/>
      <c r="BO17" s="47">
        <f t="shared" si="31"/>
        <v>1</v>
      </c>
      <c r="BP17" s="47"/>
      <c r="BQ17" s="47">
        <f t="shared" si="32"/>
        <v>1</v>
      </c>
      <c r="BR17" s="47"/>
      <c r="BS17" s="47">
        <f t="shared" si="33"/>
        <v>1</v>
      </c>
      <c r="BT17" s="47"/>
      <c r="BU17" s="47">
        <f t="shared" si="34"/>
        <v>1</v>
      </c>
      <c r="BV17" s="47"/>
      <c r="BW17" s="47">
        <f t="shared" si="35"/>
        <v>26</v>
      </c>
      <c r="BX17" s="47"/>
      <c r="BY17" s="47">
        <f t="shared" si="36"/>
        <v>1</v>
      </c>
      <c r="BZ17" s="47"/>
    </row>
    <row r="18" spans="1:78" ht="17.25">
      <c r="A18" s="2" t="str">
        <f>'ورود نمرات'!A18</f>
        <v xml:space="preserve">محمدمهدی  </v>
      </c>
      <c r="B18" s="2" t="str">
        <f>'ورود نمرات'!B18</f>
        <v>رضائی</v>
      </c>
      <c r="C18" s="70">
        <f>CEILING(IF('ورود نمرات'!D18=97,'ورود نمرات'!C18,IF('ورود نمرات'!D18=98,'ورود نمرات'!C18/3,(('ورود نمرات'!D18*2)+'ورود نمرات'!C18)/3)),0.25)</f>
        <v>17.75</v>
      </c>
      <c r="D18" s="70"/>
      <c r="E18" s="70">
        <f>CEILING(IF('ورود نمرات'!F18=97,'ورود نمرات'!E18,IF('ورود نمرات'!F18=98,'ورود نمرات'!E18/3,(('ورود نمرات'!F18*2)+'ورود نمرات'!E18)/3)),0.25)</f>
        <v>11</v>
      </c>
      <c r="F18" s="70"/>
      <c r="G18" s="70">
        <f>CEILING(IF('ورود نمرات'!H18=97,'ورود نمرات'!G18,IF('ورود نمرات'!H18=98,'ورود نمرات'!G18/3,(('ورود نمرات'!H18*2)+'ورود نمرات'!G18)/3)),0.25)</f>
        <v>14.75</v>
      </c>
      <c r="H18" s="70"/>
      <c r="I18" s="70">
        <f>CEILING(IF('ورود نمرات'!J18=97,'ورود نمرات'!I18,IF('ورود نمرات'!J18=98,'ورود نمرات'!I18/3,(('ورود نمرات'!J18*2)+'ورود نمرات'!I18)/3)),0.25)</f>
        <v>16.75</v>
      </c>
      <c r="J18" s="70"/>
      <c r="K18" s="70">
        <f>CEILING(IF('ورود نمرات'!L18=97,'ورود نمرات'!K18,IF('ورود نمرات'!L18=98,'ورود نمرات'!K18/3,(('ورود نمرات'!L18*2)+'ورود نمرات'!K18)/3)),0.25)</f>
        <v>15</v>
      </c>
      <c r="L18" s="70"/>
      <c r="M18" s="70">
        <f>CEILING(IF('ورود نمرات'!N18=97,'ورود نمرات'!M18,IF('ورود نمرات'!N18=98,'ورود نمرات'!M18/3,(('ورود نمرات'!N18*2)+'ورود نمرات'!M18)/3)),0.25)</f>
        <v>8</v>
      </c>
      <c r="N18" s="70"/>
      <c r="O18" s="70">
        <f>CEILING(IF('ورود نمرات'!P18=97,'ورود نمرات'!O18,IF('ورود نمرات'!P18=98,'ورود نمرات'!O18/3,(('ورود نمرات'!P18*2)+'ورود نمرات'!O18)/3)),0.25)</f>
        <v>5.75</v>
      </c>
      <c r="P18" s="70"/>
      <c r="Q18" s="70">
        <f>CEILING(IF('ورود نمرات'!R18=97,'ورود نمرات'!Q18,IF('ورود نمرات'!R18=98,'ورود نمرات'!Q18/3,(('ورود نمرات'!R18*2)+'ورود نمرات'!Q18)/3)),0.25)</f>
        <v>3.5</v>
      </c>
      <c r="R18" s="70"/>
      <c r="S18" s="70">
        <f>CEILING(IF('ورود نمرات'!T18=97,'ورود نمرات'!S18,IF('ورود نمرات'!T18=98,'ورود نمرات'!S18/3,(('ورود نمرات'!T18*2)+'ورود نمرات'!S18)/3)),0.25)</f>
        <v>7.5</v>
      </c>
      <c r="T18" s="70"/>
      <c r="U18" s="70">
        <f>CEILING(IF('ورود نمرات'!V18=97,'ورود نمرات'!U18,IF('ورود نمرات'!V18=98,'ورود نمرات'!U18/3,(('ورود نمرات'!V18*2)+'ورود نمرات'!U18)/3)),0.25)</f>
        <v>20</v>
      </c>
      <c r="V18" s="70"/>
      <c r="W18" s="70">
        <f>CEILING(IF('ورود نمرات'!X18=97,'ورود نمرات'!W18,IF('ورود نمرات'!X18=98,'ورود نمرات'!W18/3,(('ورود نمرات'!X18*2)+'ورود نمرات'!W18)/3)),0.25)</f>
        <v>6</v>
      </c>
      <c r="X18" s="70"/>
      <c r="Y18" s="70">
        <f>CEILING(IF('ورود نمرات'!Z18=97,'ورود نمرات'!Y18,IF('ورود نمرات'!Z18=98,'ورود نمرات'!Y18/3,(('ورود نمرات'!Z18*2)+'ورود نمرات'!Y18)/3)),0.25)</f>
        <v>17.5</v>
      </c>
      <c r="Z18" s="70"/>
      <c r="AA18" s="70">
        <f>CEILING(IF('ورود نمرات'!AB18=97,'ورود نمرات'!AA18,IF('ورود نمرات'!AB18=98,'ورود نمرات'!AA18/3,(('ورود نمرات'!AB18*2)+'ورود نمرات'!AA18)/3)),0.25)</f>
        <v>20</v>
      </c>
      <c r="AB18" s="70"/>
      <c r="AC18" s="70">
        <f>CEILING(IF('ورود نمرات'!AD18=97,'ورود نمرات'!AC18,IF('ورود نمرات'!AD18=98,'ورود نمرات'!AC18/3,(('ورود نمرات'!AD18*2)+'ورود نمرات'!AC18)/3)),0.25)</f>
        <v>20</v>
      </c>
      <c r="AD18" s="70"/>
      <c r="AE18" s="70">
        <f>CEILING(IF('ورود نمرات'!AF18=97,'ورود نمرات'!AE18,IF('ورود نمرات'!AF18=98,'ورود نمرات'!AE18/3,(('ورود نمرات'!AF18*2)+'ورود نمرات'!AE18)/3)),0.25)</f>
        <v>20</v>
      </c>
      <c r="AF18" s="70"/>
      <c r="AG18" s="70">
        <f>CEILING(IF('ورود نمرات'!AH18=97,'ورود نمرات'!AG18,IF('ورود نمرات'!AH18=98,'ورود نمرات'!AG18/3,(('ورود نمرات'!AH18*2)+'ورود نمرات'!AG18)/3)),0.25)</f>
        <v>10</v>
      </c>
      <c r="AH18" s="70"/>
      <c r="AI18" s="70">
        <f>CEILING(IF('ورود نمرات'!AJ18=97,'ورود نمرات'!AI18,IF('ورود نمرات'!AJ18=98,'ورود نمرات'!AI18/3,(('ورود نمرات'!AJ18*2)+'ورود نمرات'!AI18)/3)),0.25)</f>
        <v>20</v>
      </c>
      <c r="AJ18" s="70"/>
      <c r="AK18" s="70">
        <f>'ورود نمرات'!AL18*2</f>
        <v>40</v>
      </c>
      <c r="AL18" s="70"/>
      <c r="AM18" s="70">
        <f>CEILING('ورود نمرات'!AN18,0.25)</f>
        <v>20</v>
      </c>
      <c r="AN18" s="70"/>
      <c r="AO18" s="47">
        <f t="shared" si="18"/>
        <v>26</v>
      </c>
      <c r="AP18" s="47"/>
      <c r="AQ18" s="47">
        <f t="shared" si="19"/>
        <v>36</v>
      </c>
      <c r="AR18" s="47"/>
      <c r="AS18" s="47">
        <f t="shared" si="20"/>
        <v>23</v>
      </c>
      <c r="AT18" s="47"/>
      <c r="AU18" s="47">
        <f t="shared" si="21"/>
        <v>33</v>
      </c>
      <c r="AV18" s="47"/>
      <c r="AW18" s="47">
        <f t="shared" si="22"/>
        <v>21</v>
      </c>
      <c r="AX18" s="47"/>
      <c r="AY18" s="47">
        <f t="shared" si="23"/>
        <v>34</v>
      </c>
      <c r="AZ18" s="47"/>
      <c r="BA18" s="47">
        <f t="shared" si="24"/>
        <v>41</v>
      </c>
      <c r="BB18" s="47"/>
      <c r="BC18" s="47">
        <f t="shared" si="25"/>
        <v>34</v>
      </c>
      <c r="BD18" s="47"/>
      <c r="BE18" s="47">
        <f t="shared" si="26"/>
        <v>35</v>
      </c>
      <c r="BF18" s="47"/>
      <c r="BG18" s="47">
        <f t="shared" si="27"/>
        <v>1</v>
      </c>
      <c r="BH18" s="47"/>
      <c r="BI18" s="47">
        <f t="shared" si="28"/>
        <v>38</v>
      </c>
      <c r="BJ18" s="47"/>
      <c r="BK18" s="47">
        <f t="shared" si="29"/>
        <v>29</v>
      </c>
      <c r="BL18" s="47"/>
      <c r="BM18" s="47">
        <f t="shared" si="30"/>
        <v>1</v>
      </c>
      <c r="BN18" s="47"/>
      <c r="BO18" s="47">
        <f t="shared" si="31"/>
        <v>1</v>
      </c>
      <c r="BP18" s="47"/>
      <c r="BQ18" s="47">
        <f t="shared" si="32"/>
        <v>1</v>
      </c>
      <c r="BR18" s="47"/>
      <c r="BS18" s="47">
        <f t="shared" si="33"/>
        <v>32</v>
      </c>
      <c r="BT18" s="47"/>
      <c r="BU18" s="47">
        <f t="shared" si="34"/>
        <v>1</v>
      </c>
      <c r="BV18" s="47"/>
      <c r="BW18" s="47">
        <f t="shared" si="35"/>
        <v>1</v>
      </c>
      <c r="BX18" s="47"/>
      <c r="BY18" s="47">
        <f t="shared" si="36"/>
        <v>1</v>
      </c>
      <c r="BZ18" s="47"/>
    </row>
    <row r="19" spans="1:78" ht="17.25">
      <c r="A19" s="2" t="str">
        <f>'ورود نمرات'!A19</f>
        <v xml:space="preserve">امیرحسین </v>
      </c>
      <c r="B19" s="2" t="str">
        <f>'ورود نمرات'!B19</f>
        <v>شمعی</v>
      </c>
      <c r="C19" s="70">
        <f>CEILING(IF('ورود نمرات'!D19=97,'ورود نمرات'!C19,IF('ورود نمرات'!D19=98,'ورود نمرات'!C19/3,(('ورود نمرات'!D19*2)+'ورود نمرات'!C19)/3)),0.25)</f>
        <v>19.5</v>
      </c>
      <c r="D19" s="70"/>
      <c r="E19" s="70">
        <f>CEILING(IF('ورود نمرات'!F19=97,'ورود نمرات'!E19,IF('ورود نمرات'!F19=98,'ورود نمرات'!E19/3,(('ورود نمرات'!F19*2)+'ورود نمرات'!E19)/3)),0.25)</f>
        <v>16.75</v>
      </c>
      <c r="F19" s="70"/>
      <c r="G19" s="70">
        <f>CEILING(IF('ورود نمرات'!H19=97,'ورود نمرات'!G19,IF('ورود نمرات'!H19=98,'ورود نمرات'!G19/3,(('ورود نمرات'!H19*2)+'ورود نمرات'!G19)/3)),0.25)</f>
        <v>16.75</v>
      </c>
      <c r="H19" s="70"/>
      <c r="I19" s="70">
        <f>CEILING(IF('ورود نمرات'!J19=97,'ورود نمرات'!I19,IF('ورود نمرات'!J19=98,'ورود نمرات'!I19/3,(('ورود نمرات'!J19*2)+'ورود نمرات'!I19)/3)),0.25)</f>
        <v>19.5</v>
      </c>
      <c r="J19" s="70"/>
      <c r="K19" s="70">
        <f>CEILING(IF('ورود نمرات'!L19=97,'ورود نمرات'!K19,IF('ورود نمرات'!L19=98,'ورود نمرات'!K19/3,(('ورود نمرات'!L19*2)+'ورود نمرات'!K19)/3)),0.25)</f>
        <v>19</v>
      </c>
      <c r="L19" s="70"/>
      <c r="M19" s="70">
        <f>CEILING(IF('ورود نمرات'!N19=97,'ورود نمرات'!M19,IF('ورود نمرات'!N19=98,'ورود نمرات'!M19/3,(('ورود نمرات'!N19*2)+'ورود نمرات'!M19)/3)),0.25)</f>
        <v>19.5</v>
      </c>
      <c r="N19" s="70"/>
      <c r="O19" s="70">
        <f>CEILING(IF('ورود نمرات'!P19=97,'ورود نمرات'!O19,IF('ورود نمرات'!P19=98,'ورود نمرات'!O19/3,(('ورود نمرات'!P19*2)+'ورود نمرات'!O19)/3)),0.25)</f>
        <v>12.75</v>
      </c>
      <c r="P19" s="70"/>
      <c r="Q19" s="70">
        <f>CEILING(IF('ورود نمرات'!R19=97,'ورود نمرات'!Q19,IF('ورود نمرات'!R19=98,'ورود نمرات'!Q19/3,(('ورود نمرات'!R19*2)+'ورود نمرات'!Q19)/3)),0.25)</f>
        <v>12.75</v>
      </c>
      <c r="R19" s="70"/>
      <c r="S19" s="70">
        <f>CEILING(IF('ورود نمرات'!T19=97,'ورود نمرات'!S19,IF('ورود نمرات'!T19=98,'ورود نمرات'!S19/3,(('ورود نمرات'!T19*2)+'ورود نمرات'!S19)/3)),0.25)</f>
        <v>11.5</v>
      </c>
      <c r="T19" s="70"/>
      <c r="U19" s="70">
        <f>CEILING(IF('ورود نمرات'!V19=97,'ورود نمرات'!U19,IF('ورود نمرات'!V19=98,'ورود نمرات'!U19/3,(('ورود نمرات'!V19*2)+'ورود نمرات'!U19)/3)),0.25)</f>
        <v>20</v>
      </c>
      <c r="V19" s="70"/>
      <c r="W19" s="70">
        <f>CEILING(IF('ورود نمرات'!X19=97,'ورود نمرات'!W19,IF('ورود نمرات'!X19=98,'ورود نمرات'!W19/3,(('ورود نمرات'!X19*2)+'ورود نمرات'!W19)/3)),0.25)</f>
        <v>12</v>
      </c>
      <c r="X19" s="70"/>
      <c r="Y19" s="70">
        <f>CEILING(IF('ورود نمرات'!Z19=97,'ورود نمرات'!Y19,IF('ورود نمرات'!Z19=98,'ورود نمرات'!Y19/3,(('ورود نمرات'!Z19*2)+'ورود نمرات'!Y19)/3)),0.25)</f>
        <v>20</v>
      </c>
      <c r="Z19" s="70"/>
      <c r="AA19" s="70">
        <f>CEILING(IF('ورود نمرات'!AB19=97,'ورود نمرات'!AA19,IF('ورود نمرات'!AB19=98,'ورود نمرات'!AA19/3,(('ورود نمرات'!AB19*2)+'ورود نمرات'!AA19)/3)),0.25)</f>
        <v>18</v>
      </c>
      <c r="AB19" s="70"/>
      <c r="AC19" s="70">
        <f>CEILING(IF('ورود نمرات'!AD19=97,'ورود نمرات'!AC19,IF('ورود نمرات'!AD19=98,'ورود نمرات'!AC19/3,(('ورود نمرات'!AD19*2)+'ورود نمرات'!AC19)/3)),0.25)</f>
        <v>20</v>
      </c>
      <c r="AD19" s="70"/>
      <c r="AE19" s="70">
        <f>CEILING(IF('ورود نمرات'!AF19=97,'ورود نمرات'!AE19,IF('ورود نمرات'!AF19=98,'ورود نمرات'!AE19/3,(('ورود نمرات'!AF19*2)+'ورود نمرات'!AE19)/3)),0.25)</f>
        <v>20</v>
      </c>
      <c r="AF19" s="70"/>
      <c r="AG19" s="70">
        <f>CEILING(IF('ورود نمرات'!AH19=97,'ورود نمرات'!AG19,IF('ورود نمرات'!AH19=98,'ورود نمرات'!AG19/3,(('ورود نمرات'!AH19*2)+'ورود نمرات'!AG19)/3)),0.25)</f>
        <v>20</v>
      </c>
      <c r="AH19" s="70"/>
      <c r="AI19" s="70">
        <f>CEILING(IF('ورود نمرات'!AJ19=97,'ورود نمرات'!AI19,IF('ورود نمرات'!AJ19=98,'ورود نمرات'!AI19/3,(('ورود نمرات'!AJ19*2)+'ورود نمرات'!AI19)/3)),0.25)</f>
        <v>18.75</v>
      </c>
      <c r="AJ19" s="70"/>
      <c r="AK19" s="70">
        <f>'ورود نمرات'!AL19*2</f>
        <v>40</v>
      </c>
      <c r="AL19" s="70"/>
      <c r="AM19" s="70">
        <f>CEILING('ورود نمرات'!AN19,0.25)</f>
        <v>20</v>
      </c>
      <c r="AN19" s="70"/>
      <c r="AO19" s="47">
        <f t="shared" si="18"/>
        <v>12</v>
      </c>
      <c r="AP19" s="47"/>
      <c r="AQ19" s="47">
        <f t="shared" si="19"/>
        <v>17</v>
      </c>
      <c r="AR19" s="47"/>
      <c r="AS19" s="47">
        <f t="shared" si="20"/>
        <v>16</v>
      </c>
      <c r="AT19" s="47"/>
      <c r="AU19" s="47">
        <f t="shared" si="21"/>
        <v>11</v>
      </c>
      <c r="AV19" s="47"/>
      <c r="AW19" s="47">
        <f t="shared" si="22"/>
        <v>10</v>
      </c>
      <c r="AX19" s="47"/>
      <c r="AY19" s="47">
        <f t="shared" si="23"/>
        <v>6</v>
      </c>
      <c r="AZ19" s="47"/>
      <c r="BA19" s="47">
        <f t="shared" si="24"/>
        <v>14</v>
      </c>
      <c r="BB19" s="47"/>
      <c r="BC19" s="47">
        <f t="shared" si="25"/>
        <v>9</v>
      </c>
      <c r="BD19" s="47"/>
      <c r="BE19" s="47">
        <f t="shared" si="26"/>
        <v>20</v>
      </c>
      <c r="BF19" s="47"/>
      <c r="BG19" s="47">
        <f t="shared" si="27"/>
        <v>1</v>
      </c>
      <c r="BH19" s="47"/>
      <c r="BI19" s="47">
        <f t="shared" si="28"/>
        <v>23</v>
      </c>
      <c r="BJ19" s="47"/>
      <c r="BK19" s="47">
        <f t="shared" si="29"/>
        <v>1</v>
      </c>
      <c r="BL19" s="47"/>
      <c r="BM19" s="47">
        <f t="shared" si="30"/>
        <v>25</v>
      </c>
      <c r="BN19" s="47"/>
      <c r="BO19" s="47">
        <f t="shared" si="31"/>
        <v>1</v>
      </c>
      <c r="BP19" s="47"/>
      <c r="BQ19" s="47">
        <f t="shared" si="32"/>
        <v>1</v>
      </c>
      <c r="BR19" s="47"/>
      <c r="BS19" s="47">
        <f t="shared" si="33"/>
        <v>1</v>
      </c>
      <c r="BT19" s="47"/>
      <c r="BU19" s="47">
        <f t="shared" si="34"/>
        <v>30</v>
      </c>
      <c r="BV19" s="47"/>
      <c r="BW19" s="47">
        <f t="shared" si="35"/>
        <v>1</v>
      </c>
      <c r="BX19" s="47"/>
      <c r="BY19" s="47">
        <f t="shared" si="36"/>
        <v>1</v>
      </c>
      <c r="BZ19" s="47"/>
    </row>
    <row r="20" spans="1:78" ht="17.25">
      <c r="A20" s="2" t="str">
        <f>'ورود نمرات'!A20</f>
        <v xml:space="preserve">علیرضا </v>
      </c>
      <c r="B20" s="2" t="str">
        <f>'ورود نمرات'!B20</f>
        <v>صالحی</v>
      </c>
      <c r="C20" s="70">
        <f>CEILING(IF('ورود نمرات'!D20=97,'ورود نمرات'!C20,IF('ورود نمرات'!D20=98,'ورود نمرات'!C20/3,(('ورود نمرات'!D20*2)+'ورود نمرات'!C20)/3)),0.25)</f>
        <v>12</v>
      </c>
      <c r="D20" s="70"/>
      <c r="E20" s="70">
        <f>CEILING(IF('ورود نمرات'!F20=97,'ورود نمرات'!E20,IF('ورود نمرات'!F20=98,'ورود نمرات'!E20/3,(('ورود نمرات'!F20*2)+'ورود نمرات'!E20)/3)),0.25)</f>
        <v>10.5</v>
      </c>
      <c r="F20" s="70"/>
      <c r="G20" s="70">
        <f>CEILING(IF('ورود نمرات'!H20=97,'ورود نمرات'!G20,IF('ورود نمرات'!H20=98,'ورود نمرات'!G20/3,(('ورود نمرات'!H20*2)+'ورود نمرات'!G20)/3)),0.25)</f>
        <v>10</v>
      </c>
      <c r="H20" s="70"/>
      <c r="I20" s="70">
        <f>CEILING(IF('ورود نمرات'!J20=97,'ورود نمرات'!I20,IF('ورود نمرات'!J20=98,'ورود نمرات'!I20/3,(('ورود نمرات'!J20*2)+'ورود نمرات'!I20)/3)),0.25)</f>
        <v>12</v>
      </c>
      <c r="J20" s="70"/>
      <c r="K20" s="70">
        <f>CEILING(IF('ورود نمرات'!L20=97,'ورود نمرات'!K20,IF('ورود نمرات'!L20=98,'ورود نمرات'!K20/3,(('ورود نمرات'!L20*2)+'ورود نمرات'!K20)/3)),0.25)</f>
        <v>11</v>
      </c>
      <c r="L20" s="70"/>
      <c r="M20" s="70">
        <f>CEILING(IF('ورود نمرات'!N20=97,'ورود نمرات'!M20,IF('ورود نمرات'!N20=98,'ورود نمرات'!M20/3,(('ورود نمرات'!N20*2)+'ورود نمرات'!M20)/3)),0.25)</f>
        <v>8</v>
      </c>
      <c r="N20" s="70"/>
      <c r="O20" s="70">
        <f>CEILING(IF('ورود نمرات'!P20=97,'ورود نمرات'!O20,IF('ورود نمرات'!P20=98,'ورود نمرات'!O20/3,(('ورود نمرات'!P20*2)+'ورود نمرات'!O20)/3)),0.25)</f>
        <v>6.5</v>
      </c>
      <c r="P20" s="70"/>
      <c r="Q20" s="70">
        <f>CEILING(IF('ورود نمرات'!R20=97,'ورود نمرات'!Q20,IF('ورود نمرات'!R20=98,'ورود نمرات'!Q20/3,(('ورود نمرات'!R20*2)+'ورود نمرات'!Q20)/3)),0.25)</f>
        <v>3.75</v>
      </c>
      <c r="R20" s="70"/>
      <c r="S20" s="70">
        <f>CEILING(IF('ورود نمرات'!T20=97,'ورود نمرات'!S20,IF('ورود نمرات'!T20=98,'ورود نمرات'!S20/3,(('ورود نمرات'!T20*2)+'ورود نمرات'!S20)/3)),0.25)</f>
        <v>6.75</v>
      </c>
      <c r="T20" s="70"/>
      <c r="U20" s="70">
        <f>CEILING(IF('ورود نمرات'!V20=97,'ورود نمرات'!U20,IF('ورود نمرات'!V20=98,'ورود نمرات'!U20/3,(('ورود نمرات'!V20*2)+'ورود نمرات'!U20)/3)),0.25)</f>
        <v>20</v>
      </c>
      <c r="V20" s="70"/>
      <c r="W20" s="70">
        <f>CEILING(IF('ورود نمرات'!X20=97,'ورود نمرات'!W20,IF('ورود نمرات'!X20=98,'ورود نمرات'!W20/3,(('ورود نمرات'!X20*2)+'ورود نمرات'!W20)/3)),0.25)</f>
        <v>8</v>
      </c>
      <c r="X20" s="70"/>
      <c r="Y20" s="70">
        <f>CEILING(IF('ورود نمرات'!Z20=97,'ورود نمرات'!Y20,IF('ورود نمرات'!Z20=98,'ورود نمرات'!Y20/3,(('ورود نمرات'!Z20*2)+'ورود نمرات'!Y20)/3)),0.25)</f>
        <v>14</v>
      </c>
      <c r="Z20" s="70"/>
      <c r="AA20" s="70">
        <f>CEILING(IF('ورود نمرات'!AB20=97,'ورود نمرات'!AA20,IF('ورود نمرات'!AB20=98,'ورود نمرات'!AA20/3,(('ورود نمرات'!AB20*2)+'ورود نمرات'!AA20)/3)),0.25)</f>
        <v>10</v>
      </c>
      <c r="AB20" s="70"/>
      <c r="AC20" s="70">
        <f>CEILING(IF('ورود نمرات'!AD20=97,'ورود نمرات'!AC20,IF('ورود نمرات'!AD20=98,'ورود نمرات'!AC20/3,(('ورود نمرات'!AD20*2)+'ورود نمرات'!AC20)/3)),0.25)</f>
        <v>20</v>
      </c>
      <c r="AD20" s="70"/>
      <c r="AE20" s="70">
        <f>CEILING(IF('ورود نمرات'!AF20=97,'ورود نمرات'!AE20,IF('ورود نمرات'!AF20=98,'ورود نمرات'!AE20/3,(('ورود نمرات'!AF20*2)+'ورود نمرات'!AE20)/3)),0.25)</f>
        <v>20</v>
      </c>
      <c r="AF20" s="70"/>
      <c r="AG20" s="70">
        <f>CEILING(IF('ورود نمرات'!AH20=97,'ورود نمرات'!AG20,IF('ورود نمرات'!AH20=98,'ورود نمرات'!AG20/3,(('ورود نمرات'!AH20*2)+'ورود نمرات'!AG20)/3)),0.25)</f>
        <v>20</v>
      </c>
      <c r="AH20" s="70"/>
      <c r="AI20" s="70">
        <f>CEILING(IF('ورود نمرات'!AJ20=97,'ورود نمرات'!AI20,IF('ورود نمرات'!AJ20=98,'ورود نمرات'!AI20/3,(('ورود نمرات'!AJ20*2)+'ورود نمرات'!AI20)/3)),0.25)</f>
        <v>15.75</v>
      </c>
      <c r="AJ20" s="70"/>
      <c r="AK20" s="70">
        <f>'ورود نمرات'!AL20*2</f>
        <v>26</v>
      </c>
      <c r="AL20" s="70"/>
      <c r="AM20" s="70">
        <f>CEILING('ورود نمرات'!AN20,0.25)</f>
        <v>18</v>
      </c>
      <c r="AN20" s="70"/>
      <c r="AO20" s="47">
        <f t="shared" si="18"/>
        <v>38</v>
      </c>
      <c r="AP20" s="47"/>
      <c r="AQ20" s="47">
        <f t="shared" si="19"/>
        <v>39</v>
      </c>
      <c r="AR20" s="47"/>
      <c r="AS20" s="47">
        <f t="shared" si="20"/>
        <v>29</v>
      </c>
      <c r="AT20" s="47"/>
      <c r="AU20" s="47">
        <f t="shared" si="21"/>
        <v>42</v>
      </c>
      <c r="AV20" s="47"/>
      <c r="AW20" s="47">
        <f t="shared" si="22"/>
        <v>28</v>
      </c>
      <c r="AX20" s="47"/>
      <c r="AY20" s="47">
        <f t="shared" si="23"/>
        <v>34</v>
      </c>
      <c r="AZ20" s="47"/>
      <c r="BA20" s="47">
        <f t="shared" si="24"/>
        <v>39</v>
      </c>
      <c r="BB20" s="47"/>
      <c r="BC20" s="47">
        <f t="shared" si="25"/>
        <v>32</v>
      </c>
      <c r="BD20" s="47"/>
      <c r="BE20" s="47">
        <f t="shared" si="26"/>
        <v>38</v>
      </c>
      <c r="BF20" s="47"/>
      <c r="BG20" s="47">
        <f t="shared" si="27"/>
        <v>1</v>
      </c>
      <c r="BH20" s="47"/>
      <c r="BI20" s="47">
        <f t="shared" si="28"/>
        <v>33</v>
      </c>
      <c r="BJ20" s="47"/>
      <c r="BK20" s="47">
        <f t="shared" si="29"/>
        <v>33</v>
      </c>
      <c r="BL20" s="47"/>
      <c r="BM20" s="47">
        <f t="shared" si="30"/>
        <v>30</v>
      </c>
      <c r="BN20" s="47"/>
      <c r="BO20" s="47">
        <f t="shared" si="31"/>
        <v>1</v>
      </c>
      <c r="BP20" s="47"/>
      <c r="BQ20" s="47">
        <f t="shared" si="32"/>
        <v>1</v>
      </c>
      <c r="BR20" s="47"/>
      <c r="BS20" s="47">
        <f t="shared" si="33"/>
        <v>1</v>
      </c>
      <c r="BT20" s="47"/>
      <c r="BU20" s="47">
        <f t="shared" si="34"/>
        <v>34</v>
      </c>
      <c r="BV20" s="47"/>
      <c r="BW20" s="47">
        <f t="shared" si="35"/>
        <v>40</v>
      </c>
      <c r="BX20" s="47"/>
      <c r="BY20" s="47">
        <f t="shared" si="36"/>
        <v>13</v>
      </c>
      <c r="BZ20" s="47"/>
    </row>
    <row r="21" spans="1:78" ht="17.25">
      <c r="A21" s="2" t="str">
        <f>'ورود نمرات'!A21</f>
        <v xml:space="preserve">نیما </v>
      </c>
      <c r="B21" s="2" t="str">
        <f>'ورود نمرات'!B21</f>
        <v>صبورا</v>
      </c>
      <c r="C21" s="70">
        <f>CEILING(IF('ورود نمرات'!D21=97,'ورود نمرات'!C21,IF('ورود نمرات'!D21=98,'ورود نمرات'!C21/3,(('ورود نمرات'!D21*2)+'ورود نمرات'!C21)/3)),0.25)</f>
        <v>18</v>
      </c>
      <c r="D21" s="70"/>
      <c r="E21" s="70">
        <f>CEILING(IF('ورود نمرات'!F21=97,'ورود نمرات'!E21,IF('ورود نمرات'!F21=98,'ورود نمرات'!E21/3,(('ورود نمرات'!F21*2)+'ورود نمرات'!E21)/3)),0.25)</f>
        <v>16.5</v>
      </c>
      <c r="F21" s="70"/>
      <c r="G21" s="70">
        <f>CEILING(IF('ورود نمرات'!H21=97,'ورود نمرات'!G21,IF('ورود نمرات'!H21=98,'ورود نمرات'!G21/3,(('ورود نمرات'!H21*2)+'ورود نمرات'!G21)/3)),0.25)</f>
        <v>17.75</v>
      </c>
      <c r="H21" s="70"/>
      <c r="I21" s="70">
        <f>CEILING(IF('ورود نمرات'!J21=97,'ورود نمرات'!I21,IF('ورود نمرات'!J21=98,'ورود نمرات'!I21/3,(('ورود نمرات'!J21*2)+'ورود نمرات'!I21)/3)),0.25)</f>
        <v>19.5</v>
      </c>
      <c r="J21" s="70"/>
      <c r="K21" s="70">
        <f>CEILING(IF('ورود نمرات'!L21=97,'ورود نمرات'!K21,IF('ورود نمرات'!L21=98,'ورود نمرات'!K21/3,(('ورود نمرات'!L21*2)+'ورود نمرات'!K21)/3)),0.25)</f>
        <v>18</v>
      </c>
      <c r="L21" s="70"/>
      <c r="M21" s="70">
        <f>CEILING(IF('ورود نمرات'!N21=97,'ورود نمرات'!M21,IF('ورود نمرات'!N21=98,'ورود نمرات'!M21/3,(('ورود نمرات'!N21*2)+'ورود نمرات'!M21)/3)),0.25)</f>
        <v>16</v>
      </c>
      <c r="N21" s="70"/>
      <c r="O21" s="70">
        <f>CEILING(IF('ورود نمرات'!P21=97,'ورود نمرات'!O21,IF('ورود نمرات'!P21=98,'ورود نمرات'!O21/3,(('ورود نمرات'!P21*2)+'ورود نمرات'!O21)/3)),0.25)</f>
        <v>12</v>
      </c>
      <c r="P21" s="70"/>
      <c r="Q21" s="70">
        <f>CEILING(IF('ورود نمرات'!R21=97,'ورود نمرات'!Q21,IF('ورود نمرات'!R21=98,'ورود نمرات'!Q21/3,(('ورود نمرات'!R21*2)+'ورود نمرات'!Q21)/3)),0.25)</f>
        <v>8.5</v>
      </c>
      <c r="R21" s="70"/>
      <c r="S21" s="70">
        <f>CEILING(IF('ورود نمرات'!T21=97,'ورود نمرات'!S21,IF('ورود نمرات'!T21=98,'ورود نمرات'!S21/3,(('ورود نمرات'!T21*2)+'ورود نمرات'!S21)/3)),0.25)</f>
        <v>12</v>
      </c>
      <c r="T21" s="70"/>
      <c r="U21" s="70">
        <f>CEILING(IF('ورود نمرات'!V21=97,'ورود نمرات'!U21,IF('ورود نمرات'!V21=98,'ورود نمرات'!U21/3,(('ورود نمرات'!V21*2)+'ورود نمرات'!U21)/3)),0.25)</f>
        <v>20</v>
      </c>
      <c r="V21" s="70"/>
      <c r="W21" s="70">
        <f>CEILING(IF('ورود نمرات'!X21=97,'ورود نمرات'!W21,IF('ورود نمرات'!X21=98,'ورود نمرات'!W21/3,(('ورود نمرات'!X21*2)+'ورود نمرات'!W21)/3)),0.25)</f>
        <v>13</v>
      </c>
      <c r="X21" s="70"/>
      <c r="Y21" s="70">
        <f>CEILING(IF('ورود نمرات'!Z21=97,'ورود نمرات'!Y21,IF('ورود نمرات'!Z21=98,'ورود نمرات'!Y21/3,(('ورود نمرات'!Z21*2)+'ورود نمرات'!Y21)/3)),0.25)</f>
        <v>19.5</v>
      </c>
      <c r="Z21" s="70"/>
      <c r="AA21" s="70">
        <f>CEILING(IF('ورود نمرات'!AB21=97,'ورود نمرات'!AA21,IF('ورود نمرات'!AB21=98,'ورود نمرات'!AA21/3,(('ورود نمرات'!AB21*2)+'ورود نمرات'!AA21)/3)),0.25)</f>
        <v>10</v>
      </c>
      <c r="AB21" s="70"/>
      <c r="AC21" s="70">
        <f>CEILING(IF('ورود نمرات'!AD21=97,'ورود نمرات'!AC21,IF('ورود نمرات'!AD21=98,'ورود نمرات'!AC21/3,(('ورود نمرات'!AD21*2)+'ورود نمرات'!AC21)/3)),0.25)</f>
        <v>20</v>
      </c>
      <c r="AD21" s="70"/>
      <c r="AE21" s="70">
        <f>CEILING(IF('ورود نمرات'!AF21=97,'ورود نمرات'!AE21,IF('ورود نمرات'!AF21=98,'ورود نمرات'!AE21/3,(('ورود نمرات'!AF21*2)+'ورود نمرات'!AE21)/3)),0.25)</f>
        <v>20</v>
      </c>
      <c r="AF21" s="70"/>
      <c r="AG21" s="70">
        <f>CEILING(IF('ورود نمرات'!AH21=97,'ورود نمرات'!AG21,IF('ورود نمرات'!AH21=98,'ورود نمرات'!AG21/3,(('ورود نمرات'!AH21*2)+'ورود نمرات'!AG21)/3)),0.25)</f>
        <v>20</v>
      </c>
      <c r="AH21" s="70"/>
      <c r="AI21" s="70">
        <f>CEILING(IF('ورود نمرات'!AJ21=97,'ورود نمرات'!AI21,IF('ورود نمرات'!AJ21=98,'ورود نمرات'!AI21/3,(('ورود نمرات'!AJ21*2)+'ورود نمرات'!AI21)/3)),0.25)</f>
        <v>20</v>
      </c>
      <c r="AJ21" s="70"/>
      <c r="AK21" s="70">
        <f>'ورود نمرات'!AL21*2</f>
        <v>40</v>
      </c>
      <c r="AL21" s="70"/>
      <c r="AM21" s="70">
        <f>CEILING('ورود نمرات'!AN21,0.25)</f>
        <v>9</v>
      </c>
      <c r="AN21" s="70"/>
      <c r="AO21" s="47">
        <f t="shared" si="18"/>
        <v>22</v>
      </c>
      <c r="AP21" s="47"/>
      <c r="AQ21" s="47">
        <f t="shared" si="19"/>
        <v>18</v>
      </c>
      <c r="AR21" s="47"/>
      <c r="AS21" s="47">
        <f t="shared" si="20"/>
        <v>12</v>
      </c>
      <c r="AT21" s="47"/>
      <c r="AU21" s="47">
        <f t="shared" si="21"/>
        <v>11</v>
      </c>
      <c r="AV21" s="47"/>
      <c r="AW21" s="47">
        <f t="shared" si="22"/>
        <v>14</v>
      </c>
      <c r="AX21" s="47"/>
      <c r="AY21" s="47">
        <f t="shared" si="23"/>
        <v>9</v>
      </c>
      <c r="AZ21" s="47"/>
      <c r="BA21" s="47">
        <f t="shared" si="24"/>
        <v>15</v>
      </c>
      <c r="BB21" s="47"/>
      <c r="BC21" s="47">
        <f t="shared" si="25"/>
        <v>19</v>
      </c>
      <c r="BD21" s="47"/>
      <c r="BE21" s="47">
        <f t="shared" si="26"/>
        <v>16</v>
      </c>
      <c r="BF21" s="47"/>
      <c r="BG21" s="47">
        <f t="shared" si="27"/>
        <v>1</v>
      </c>
      <c r="BH21" s="47"/>
      <c r="BI21" s="47">
        <f t="shared" si="28"/>
        <v>18</v>
      </c>
      <c r="BJ21" s="47"/>
      <c r="BK21" s="47">
        <f t="shared" si="29"/>
        <v>16</v>
      </c>
      <c r="BL21" s="47"/>
      <c r="BM21" s="47">
        <f t="shared" si="30"/>
        <v>30</v>
      </c>
      <c r="BN21" s="47"/>
      <c r="BO21" s="47">
        <f t="shared" si="31"/>
        <v>1</v>
      </c>
      <c r="BP21" s="47"/>
      <c r="BQ21" s="47">
        <f t="shared" si="32"/>
        <v>1</v>
      </c>
      <c r="BR21" s="47"/>
      <c r="BS21" s="47">
        <f t="shared" si="33"/>
        <v>1</v>
      </c>
      <c r="BT21" s="47"/>
      <c r="BU21" s="47">
        <f t="shared" si="34"/>
        <v>1</v>
      </c>
      <c r="BV21" s="47"/>
      <c r="BW21" s="47">
        <f t="shared" si="35"/>
        <v>1</v>
      </c>
      <c r="BX21" s="47"/>
      <c r="BY21" s="47">
        <f t="shared" si="36"/>
        <v>34</v>
      </c>
      <c r="BZ21" s="47"/>
    </row>
    <row r="22" spans="1:78" ht="17.25">
      <c r="A22" s="2" t="str">
        <f>'ورود نمرات'!A22</f>
        <v xml:space="preserve">محمداحسان </v>
      </c>
      <c r="B22" s="2" t="str">
        <f>'ورود نمرات'!B22</f>
        <v>عبدالمحمدی</v>
      </c>
      <c r="C22" s="70">
        <f>CEILING(IF('ورود نمرات'!D22=97,'ورود نمرات'!C22,IF('ورود نمرات'!D22=98,'ورود نمرات'!C22/3,(('ورود نمرات'!D22*2)+'ورود نمرات'!C22)/3)),0.25)</f>
        <v>20</v>
      </c>
      <c r="D22" s="70"/>
      <c r="E22" s="70">
        <f>CEILING(IF('ورود نمرات'!F22=97,'ورود نمرات'!E22,IF('ورود نمرات'!F22=98,'ورود نمرات'!E22/3,(('ورود نمرات'!F22*2)+'ورود نمرات'!E22)/3)),0.25)</f>
        <v>20</v>
      </c>
      <c r="F22" s="70"/>
      <c r="G22" s="70">
        <f>CEILING(IF('ورود نمرات'!H22=97,'ورود نمرات'!G22,IF('ورود نمرات'!H22=98,'ورود نمرات'!G22/3,(('ورود نمرات'!H22*2)+'ورود نمرات'!G22)/3)),0.25)</f>
        <v>20</v>
      </c>
      <c r="H22" s="70"/>
      <c r="I22" s="70">
        <f>CEILING(IF('ورود نمرات'!J22=97,'ورود نمرات'!I22,IF('ورود نمرات'!J22=98,'ورود نمرات'!I22/3,(('ورود نمرات'!J22*2)+'ورود نمرات'!I22)/3)),0.25)</f>
        <v>20</v>
      </c>
      <c r="J22" s="70"/>
      <c r="K22" s="70">
        <f>CEILING(IF('ورود نمرات'!L22=97,'ورود نمرات'!K22,IF('ورود نمرات'!L22=98,'ورود نمرات'!K22/3,(('ورود نمرات'!L22*2)+'ورود نمرات'!K22)/3)),0.25)</f>
        <v>20</v>
      </c>
      <c r="L22" s="70"/>
      <c r="M22" s="70">
        <f>CEILING(IF('ورود نمرات'!N22=97,'ورود نمرات'!M22,IF('ورود نمرات'!N22=98,'ورود نمرات'!M22/3,(('ورود نمرات'!N22*2)+'ورود نمرات'!M22)/3)),0.25)</f>
        <v>20</v>
      </c>
      <c r="N22" s="70"/>
      <c r="O22" s="70">
        <f>CEILING(IF('ورود نمرات'!P22=97,'ورود نمرات'!O22,IF('ورود نمرات'!P22=98,'ورود نمرات'!O22/3,(('ورود نمرات'!P22*2)+'ورود نمرات'!O22)/3)),0.25)</f>
        <v>20</v>
      </c>
      <c r="P22" s="70"/>
      <c r="Q22" s="70">
        <f>CEILING(IF('ورود نمرات'!R22=97,'ورود نمرات'!Q22,IF('ورود نمرات'!R22=98,'ورود نمرات'!Q22/3,(('ورود نمرات'!R22*2)+'ورود نمرات'!Q22)/3)),0.25)</f>
        <v>20</v>
      </c>
      <c r="R22" s="70"/>
      <c r="S22" s="70">
        <f>CEILING(IF('ورود نمرات'!T22=97,'ورود نمرات'!S22,IF('ورود نمرات'!T22=98,'ورود نمرات'!S22/3,(('ورود نمرات'!T22*2)+'ورود نمرات'!S22)/3)),0.25)</f>
        <v>20</v>
      </c>
      <c r="T22" s="70"/>
      <c r="U22" s="70">
        <f>CEILING(IF('ورود نمرات'!V22=97,'ورود نمرات'!U22,IF('ورود نمرات'!V22=98,'ورود نمرات'!U22/3,(('ورود نمرات'!V22*2)+'ورود نمرات'!U22)/3)),0.25)</f>
        <v>20</v>
      </c>
      <c r="V22" s="70"/>
      <c r="W22" s="70">
        <f>CEILING(IF('ورود نمرات'!X22=97,'ورود نمرات'!W22,IF('ورود نمرات'!X22=98,'ورود نمرات'!W22/3,(('ورود نمرات'!X22*2)+'ورود نمرات'!W22)/3)),0.25)</f>
        <v>20</v>
      </c>
      <c r="X22" s="70"/>
      <c r="Y22" s="70">
        <f>CEILING(IF('ورود نمرات'!Z22=97,'ورود نمرات'!Y22,IF('ورود نمرات'!Z22=98,'ورود نمرات'!Y22/3,(('ورود نمرات'!Z22*2)+'ورود نمرات'!Y22)/3)),0.25)</f>
        <v>20</v>
      </c>
      <c r="Z22" s="70"/>
      <c r="AA22" s="70">
        <f>CEILING(IF('ورود نمرات'!AB22=97,'ورود نمرات'!AA22,IF('ورود نمرات'!AB22=98,'ورود نمرات'!AA22/3,(('ورود نمرات'!AB22*2)+'ورود نمرات'!AA22)/3)),0.25)</f>
        <v>20</v>
      </c>
      <c r="AB22" s="70"/>
      <c r="AC22" s="70">
        <f>CEILING(IF('ورود نمرات'!AD22=97,'ورود نمرات'!AC22,IF('ورود نمرات'!AD22=98,'ورود نمرات'!AC22/3,(('ورود نمرات'!AD22*2)+'ورود نمرات'!AC22)/3)),0.25)</f>
        <v>20</v>
      </c>
      <c r="AD22" s="70"/>
      <c r="AE22" s="70">
        <f>CEILING(IF('ورود نمرات'!AF22=97,'ورود نمرات'!AE22,IF('ورود نمرات'!AF22=98,'ورود نمرات'!AE22/3,(('ورود نمرات'!AF22*2)+'ورود نمرات'!AE22)/3)),0.25)</f>
        <v>18.75</v>
      </c>
      <c r="AF22" s="70"/>
      <c r="AG22" s="70">
        <f>CEILING(IF('ورود نمرات'!AH22=97,'ورود نمرات'!AG22,IF('ورود نمرات'!AH22=98,'ورود نمرات'!AG22/3,(('ورود نمرات'!AH22*2)+'ورود نمرات'!AG22)/3)),0.25)</f>
        <v>20</v>
      </c>
      <c r="AH22" s="70"/>
      <c r="AI22" s="70">
        <f>CEILING(IF('ورود نمرات'!AJ22=97,'ورود نمرات'!AI22,IF('ورود نمرات'!AJ22=98,'ورود نمرات'!AI22/3,(('ورود نمرات'!AJ22*2)+'ورود نمرات'!AI22)/3)),0.25)</f>
        <v>15.75</v>
      </c>
      <c r="AJ22" s="70"/>
      <c r="AK22" s="70">
        <f>'ورود نمرات'!AL22*2</f>
        <v>40</v>
      </c>
      <c r="AL22" s="70"/>
      <c r="AM22" s="70">
        <f>CEILING('ورود نمرات'!AN22,0.25)</f>
        <v>16</v>
      </c>
      <c r="AN22" s="70"/>
      <c r="AO22" s="47">
        <f t="shared" si="18"/>
        <v>1</v>
      </c>
      <c r="AP22" s="47"/>
      <c r="AQ22" s="47">
        <f t="shared" si="19"/>
        <v>1</v>
      </c>
      <c r="AR22" s="47"/>
      <c r="AS22" s="47">
        <f t="shared" si="20"/>
        <v>1</v>
      </c>
      <c r="AT22" s="47"/>
      <c r="AU22" s="47">
        <f t="shared" si="21"/>
        <v>1</v>
      </c>
      <c r="AV22" s="47"/>
      <c r="AW22" s="47">
        <f t="shared" si="22"/>
        <v>1</v>
      </c>
      <c r="AX22" s="47"/>
      <c r="AY22" s="47">
        <f t="shared" si="23"/>
        <v>1</v>
      </c>
      <c r="AZ22" s="47"/>
      <c r="BA22" s="47">
        <f t="shared" si="24"/>
        <v>1</v>
      </c>
      <c r="BB22" s="47"/>
      <c r="BC22" s="47">
        <f t="shared" si="25"/>
        <v>1</v>
      </c>
      <c r="BD22" s="47"/>
      <c r="BE22" s="47">
        <f t="shared" si="26"/>
        <v>1</v>
      </c>
      <c r="BF22" s="47"/>
      <c r="BG22" s="47">
        <f t="shared" si="27"/>
        <v>1</v>
      </c>
      <c r="BH22" s="47"/>
      <c r="BI22" s="47">
        <f t="shared" si="28"/>
        <v>1</v>
      </c>
      <c r="BJ22" s="47"/>
      <c r="BK22" s="47">
        <f t="shared" si="29"/>
        <v>1</v>
      </c>
      <c r="BL22" s="47"/>
      <c r="BM22" s="47">
        <f t="shared" si="30"/>
        <v>1</v>
      </c>
      <c r="BN22" s="47"/>
      <c r="BO22" s="47">
        <f t="shared" si="31"/>
        <v>1</v>
      </c>
      <c r="BP22" s="47"/>
      <c r="BQ22" s="47">
        <f t="shared" si="32"/>
        <v>31</v>
      </c>
      <c r="BR22" s="47"/>
      <c r="BS22" s="47">
        <f t="shared" si="33"/>
        <v>1</v>
      </c>
      <c r="BT22" s="47"/>
      <c r="BU22" s="47">
        <f t="shared" si="34"/>
        <v>34</v>
      </c>
      <c r="BV22" s="47"/>
      <c r="BW22" s="47">
        <f t="shared" si="35"/>
        <v>1</v>
      </c>
      <c r="BX22" s="47"/>
      <c r="BY22" s="47">
        <f t="shared" si="36"/>
        <v>20</v>
      </c>
      <c r="BZ22" s="47"/>
    </row>
    <row r="23" spans="1:78" ht="17.25">
      <c r="A23" s="2" t="str">
        <f>'ورود نمرات'!A23</f>
        <v>ابوالفضل</v>
      </c>
      <c r="B23" s="2" t="str">
        <f>'ورود نمرات'!B23</f>
        <v>عسكری</v>
      </c>
      <c r="C23" s="70">
        <f>CEILING(IF('ورود نمرات'!D23=97,'ورود نمرات'!C23,IF('ورود نمرات'!D23=98,'ورود نمرات'!C23/3,(('ورود نمرات'!D23*2)+'ورود نمرات'!C23)/3)),0.25)</f>
        <v>18.5</v>
      </c>
      <c r="D23" s="70"/>
      <c r="E23" s="70">
        <f>CEILING(IF('ورود نمرات'!F23=97,'ورود نمرات'!E23,IF('ورود نمرات'!F23=98,'ورود نمرات'!E23/3,(('ورود نمرات'!F23*2)+'ورود نمرات'!E23)/3)),0.25)</f>
        <v>15.5</v>
      </c>
      <c r="F23" s="70"/>
      <c r="G23" s="70">
        <f>CEILING(IF('ورود نمرات'!H23=97,'ورود نمرات'!G23,IF('ورود نمرات'!H23=98,'ورود نمرات'!G23/3,(('ورود نمرات'!H23*2)+'ورود نمرات'!G23)/3)),0.25)</f>
        <v>17</v>
      </c>
      <c r="H23" s="70"/>
      <c r="I23" s="70">
        <f>CEILING(IF('ورود نمرات'!J23=97,'ورود نمرات'!I23,IF('ورود نمرات'!J23=98,'ورود نمرات'!I23/3,(('ورود نمرات'!J23*2)+'ورود نمرات'!I23)/3)),0.25)</f>
        <v>20</v>
      </c>
      <c r="J23" s="70"/>
      <c r="K23" s="70">
        <f>CEILING(IF('ورود نمرات'!L23=97,'ورود نمرات'!K23,IF('ورود نمرات'!L23=98,'ورود نمرات'!K23/3,(('ورود نمرات'!L23*2)+'ورود نمرات'!K23)/3)),0.25)</f>
        <v>18</v>
      </c>
      <c r="L23" s="70"/>
      <c r="M23" s="70">
        <f>CEILING(IF('ورود نمرات'!N23=97,'ورود نمرات'!M23,IF('ورود نمرات'!N23=98,'ورود نمرات'!M23/3,(('ورود نمرات'!N23*2)+'ورود نمرات'!M23)/3)),0.25)</f>
        <v>9</v>
      </c>
      <c r="N23" s="70"/>
      <c r="O23" s="70">
        <f>CEILING(IF('ورود نمرات'!P23=97,'ورود نمرات'!O23,IF('ورود نمرات'!P23=98,'ورود نمرات'!O23/3,(('ورود نمرات'!P23*2)+'ورود نمرات'!O23)/3)),0.25)</f>
        <v>8</v>
      </c>
      <c r="P23" s="70"/>
      <c r="Q23" s="70">
        <f>CEILING(IF('ورود نمرات'!R23=97,'ورود نمرات'!Q23,IF('ورود نمرات'!R23=98,'ورود نمرات'!Q23/3,(('ورود نمرات'!R23*2)+'ورود نمرات'!Q23)/3)),0.25)</f>
        <v>6</v>
      </c>
      <c r="R23" s="70"/>
      <c r="S23" s="70">
        <f>CEILING(IF('ورود نمرات'!T23=97,'ورود نمرات'!S23,IF('ورود نمرات'!T23=98,'ورود نمرات'!S23/3,(('ورود نمرات'!T23*2)+'ورود نمرات'!S23)/3)),0.25)</f>
        <v>9.75</v>
      </c>
      <c r="T23" s="70"/>
      <c r="U23" s="70">
        <f>CEILING(IF('ورود نمرات'!V23=97,'ورود نمرات'!U23,IF('ورود نمرات'!V23=98,'ورود نمرات'!U23/3,(('ورود نمرات'!V23*2)+'ورود نمرات'!U23)/3)),0.25)</f>
        <v>20</v>
      </c>
      <c r="V23" s="70"/>
      <c r="W23" s="70">
        <f>CEILING(IF('ورود نمرات'!X23=97,'ورود نمرات'!W23,IF('ورود نمرات'!X23=98,'ورود نمرات'!W23/3,(('ورود نمرات'!X23*2)+'ورود نمرات'!W23)/3)),0.25)</f>
        <v>5.5</v>
      </c>
      <c r="X23" s="70"/>
      <c r="Y23" s="70">
        <f>CEILING(IF('ورود نمرات'!Z23=97,'ورود نمرات'!Y23,IF('ورود نمرات'!Z23=98,'ورود نمرات'!Y23/3,(('ورود نمرات'!Z23*2)+'ورود نمرات'!Y23)/3)),0.25)</f>
        <v>18.75</v>
      </c>
      <c r="Z23" s="70"/>
      <c r="AA23" s="70">
        <f>CEILING(IF('ورود نمرات'!AB23=97,'ورود نمرات'!AA23,IF('ورود نمرات'!AB23=98,'ورود نمرات'!AA23/3,(('ورود نمرات'!AB23*2)+'ورود نمرات'!AA23)/3)),0.25)</f>
        <v>20</v>
      </c>
      <c r="AB23" s="70"/>
      <c r="AC23" s="70">
        <f>CEILING(IF('ورود نمرات'!AD23=97,'ورود نمرات'!AC23,IF('ورود نمرات'!AD23=98,'ورود نمرات'!AC23/3,(('ورود نمرات'!AD23*2)+'ورود نمرات'!AC23)/3)),0.25)</f>
        <v>20</v>
      </c>
      <c r="AD23" s="70"/>
      <c r="AE23" s="70">
        <f>CEILING(IF('ورود نمرات'!AF23=97,'ورود نمرات'!AE23,IF('ورود نمرات'!AF23=98,'ورود نمرات'!AE23/3,(('ورود نمرات'!AF23*2)+'ورود نمرات'!AE23)/3)),0.25)</f>
        <v>15.75</v>
      </c>
      <c r="AF23" s="70"/>
      <c r="AG23" s="70">
        <f>CEILING(IF('ورود نمرات'!AH23=97,'ورود نمرات'!AG23,IF('ورود نمرات'!AH23=98,'ورود نمرات'!AG23/3,(('ورود نمرات'!AH23*2)+'ورود نمرات'!AG23)/3)),0.25)</f>
        <v>10</v>
      </c>
      <c r="AH23" s="70"/>
      <c r="AI23" s="70">
        <f>CEILING(IF('ورود نمرات'!AJ23=97,'ورود نمرات'!AI23,IF('ورود نمرات'!AJ23=98,'ورود نمرات'!AI23/3,(('ورود نمرات'!AJ23*2)+'ورود نمرات'!AI23)/3)),0.25)</f>
        <v>20</v>
      </c>
      <c r="AJ23" s="70"/>
      <c r="AK23" s="70">
        <f>'ورود نمرات'!AL23*2</f>
        <v>40</v>
      </c>
      <c r="AL23" s="70"/>
      <c r="AM23" s="70">
        <f>CEILING('ورود نمرات'!AN23,0.25)</f>
        <v>5</v>
      </c>
      <c r="AN23" s="70"/>
      <c r="AO23" s="47">
        <f t="shared" si="18"/>
        <v>19</v>
      </c>
      <c r="AP23" s="47"/>
      <c r="AQ23" s="47">
        <f t="shared" si="19"/>
        <v>21</v>
      </c>
      <c r="AR23" s="47"/>
      <c r="AS23" s="47">
        <f t="shared" si="20"/>
        <v>15</v>
      </c>
      <c r="AT23" s="47"/>
      <c r="AU23" s="47">
        <f t="shared" si="21"/>
        <v>1</v>
      </c>
      <c r="AV23" s="47"/>
      <c r="AW23" s="47">
        <f t="shared" si="22"/>
        <v>14</v>
      </c>
      <c r="AX23" s="47"/>
      <c r="AY23" s="47">
        <f t="shared" si="23"/>
        <v>29</v>
      </c>
      <c r="AZ23" s="47"/>
      <c r="BA23" s="47">
        <f t="shared" si="24"/>
        <v>27</v>
      </c>
      <c r="BB23" s="47"/>
      <c r="BC23" s="47">
        <f t="shared" si="25"/>
        <v>27</v>
      </c>
      <c r="BD23" s="47"/>
      <c r="BE23" s="47">
        <f t="shared" si="26"/>
        <v>27</v>
      </c>
      <c r="BF23" s="47"/>
      <c r="BG23" s="47">
        <f t="shared" si="27"/>
        <v>1</v>
      </c>
      <c r="BH23" s="47"/>
      <c r="BI23" s="47">
        <f t="shared" si="28"/>
        <v>43</v>
      </c>
      <c r="BJ23" s="47"/>
      <c r="BK23" s="47">
        <f t="shared" si="29"/>
        <v>20</v>
      </c>
      <c r="BL23" s="47"/>
      <c r="BM23" s="47">
        <f t="shared" si="30"/>
        <v>1</v>
      </c>
      <c r="BN23" s="47"/>
      <c r="BO23" s="47">
        <f t="shared" si="31"/>
        <v>1</v>
      </c>
      <c r="BP23" s="47"/>
      <c r="BQ23" s="47">
        <f t="shared" si="32"/>
        <v>38</v>
      </c>
      <c r="BR23" s="47"/>
      <c r="BS23" s="47">
        <f t="shared" si="33"/>
        <v>32</v>
      </c>
      <c r="BT23" s="47"/>
      <c r="BU23" s="47">
        <f t="shared" si="34"/>
        <v>1</v>
      </c>
      <c r="BV23" s="47"/>
      <c r="BW23" s="47">
        <f t="shared" si="35"/>
        <v>1</v>
      </c>
      <c r="BX23" s="47"/>
      <c r="BY23" s="47">
        <f t="shared" si="36"/>
        <v>40</v>
      </c>
      <c r="BZ23" s="47"/>
    </row>
    <row r="24" spans="1:78" ht="17.25">
      <c r="A24" s="2" t="str">
        <f>'ورود نمرات'!A24</f>
        <v xml:space="preserve">امیرمحمد  </v>
      </c>
      <c r="B24" s="2" t="str">
        <f>'ورود نمرات'!B24</f>
        <v>علی احمدی</v>
      </c>
      <c r="C24" s="70">
        <f>CEILING(IF('ورود نمرات'!D24=97,'ورود نمرات'!C24,IF('ورود نمرات'!D24=98,'ورود نمرات'!C24/3,(('ورود نمرات'!D24*2)+'ورود نمرات'!C24)/3)),0.25)</f>
        <v>19.5</v>
      </c>
      <c r="D24" s="70"/>
      <c r="E24" s="70">
        <f>CEILING(IF('ورود نمرات'!F24=97,'ورود نمرات'!E24,IF('ورود نمرات'!F24=98,'ورود نمرات'!E24/3,(('ورود نمرات'!F24*2)+'ورود نمرات'!E24)/3)),0.25)</f>
        <v>19.75</v>
      </c>
      <c r="F24" s="70"/>
      <c r="G24" s="70">
        <f>CEILING(IF('ورود نمرات'!H24=97,'ورود نمرات'!G24,IF('ورود نمرات'!H24=98,'ورود نمرات'!G24/3,(('ورود نمرات'!H24*2)+'ورود نمرات'!G24)/3)),0.25)</f>
        <v>19.5</v>
      </c>
      <c r="H24" s="70"/>
      <c r="I24" s="70">
        <f>CEILING(IF('ورود نمرات'!J24=97,'ورود نمرات'!I24,IF('ورود نمرات'!J24=98,'ورود نمرات'!I24/3,(('ورود نمرات'!J24*2)+'ورود نمرات'!I24)/3)),0.25)</f>
        <v>20</v>
      </c>
      <c r="J24" s="70"/>
      <c r="K24" s="70">
        <f>CEILING(IF('ورود نمرات'!L24=97,'ورود نمرات'!K24,IF('ورود نمرات'!L24=98,'ورود نمرات'!K24/3,(('ورود نمرات'!L24*2)+'ورود نمرات'!K24)/3)),0.25)</f>
        <v>20</v>
      </c>
      <c r="L24" s="70"/>
      <c r="M24" s="70">
        <f>CEILING(IF('ورود نمرات'!N24=97,'ورود نمرات'!M24,IF('ورود نمرات'!N24=98,'ورود نمرات'!M24/3,(('ورود نمرات'!N24*2)+'ورود نمرات'!M24)/3)),0.25)</f>
        <v>20</v>
      </c>
      <c r="N24" s="70"/>
      <c r="O24" s="70">
        <f>CEILING(IF('ورود نمرات'!P24=97,'ورود نمرات'!O24,IF('ورود نمرات'!P24=98,'ورود نمرات'!O24/3,(('ورود نمرات'!P24*2)+'ورود نمرات'!O24)/3)),0.25)</f>
        <v>17.5</v>
      </c>
      <c r="P24" s="70"/>
      <c r="Q24" s="70">
        <f>CEILING(IF('ورود نمرات'!R24=97,'ورود نمرات'!Q24,IF('ورود نمرات'!R24=98,'ورود نمرات'!Q24/3,(('ورود نمرات'!R24*2)+'ورود نمرات'!Q24)/3)),0.25)</f>
        <v>13.5</v>
      </c>
      <c r="R24" s="70"/>
      <c r="S24" s="70">
        <f>CEILING(IF('ورود نمرات'!T24=97,'ورود نمرات'!S24,IF('ورود نمرات'!T24=98,'ورود نمرات'!S24/3,(('ورود نمرات'!T24*2)+'ورود نمرات'!S24)/3)),0.25)</f>
        <v>13.75</v>
      </c>
      <c r="T24" s="70"/>
      <c r="U24" s="70">
        <f>CEILING(IF('ورود نمرات'!V24=97,'ورود نمرات'!U24,IF('ورود نمرات'!V24=98,'ورود نمرات'!U24/3,(('ورود نمرات'!V24*2)+'ورود نمرات'!U24)/3)),0.25)</f>
        <v>20</v>
      </c>
      <c r="V24" s="70"/>
      <c r="W24" s="70">
        <f>CEILING(IF('ورود نمرات'!X24=97,'ورود نمرات'!W24,IF('ورود نمرات'!X24=98,'ورود نمرات'!W24/3,(('ورود نمرات'!X24*2)+'ورود نمرات'!W24)/3)),0.25)</f>
        <v>18.75</v>
      </c>
      <c r="X24" s="70"/>
      <c r="Y24" s="70">
        <f>CEILING(IF('ورود نمرات'!Z24=97,'ورود نمرات'!Y24,IF('ورود نمرات'!Z24=98,'ورود نمرات'!Y24/3,(('ورود نمرات'!Z24*2)+'ورود نمرات'!Y24)/3)),0.25)</f>
        <v>20</v>
      </c>
      <c r="Z24" s="70"/>
      <c r="AA24" s="70">
        <f>CEILING(IF('ورود نمرات'!AB24=97,'ورود نمرات'!AA24,IF('ورود نمرات'!AB24=98,'ورود نمرات'!AA24/3,(('ورود نمرات'!AB24*2)+'ورود نمرات'!AA24)/3)),0.25)</f>
        <v>20</v>
      </c>
      <c r="AB24" s="70"/>
      <c r="AC24" s="70">
        <f>CEILING(IF('ورود نمرات'!AD24=97,'ورود نمرات'!AC24,IF('ورود نمرات'!AD24=98,'ورود نمرات'!AC24/3,(('ورود نمرات'!AD24*2)+'ورود نمرات'!AC24)/3)),0.25)</f>
        <v>20</v>
      </c>
      <c r="AD24" s="70"/>
      <c r="AE24" s="70">
        <f>CEILING(IF('ورود نمرات'!AF24=97,'ورود نمرات'!AE24,IF('ورود نمرات'!AF24=98,'ورود نمرات'!AE24/3,(('ورود نمرات'!AF24*2)+'ورود نمرات'!AE24)/3)),0.25)</f>
        <v>20</v>
      </c>
      <c r="AF24" s="70"/>
      <c r="AG24" s="70">
        <f>CEILING(IF('ورود نمرات'!AH24=97,'ورود نمرات'!AG24,IF('ورود نمرات'!AH24=98,'ورود نمرات'!AG24/3,(('ورود نمرات'!AH24*2)+'ورود نمرات'!AG24)/3)),0.25)</f>
        <v>20</v>
      </c>
      <c r="AH24" s="70"/>
      <c r="AI24" s="70">
        <f>CEILING(IF('ورود نمرات'!AJ24=97,'ورود نمرات'!AI24,IF('ورود نمرات'!AJ24=98,'ورود نمرات'!AI24/3,(('ورود نمرات'!AJ24*2)+'ورود نمرات'!AI24)/3)),0.25)</f>
        <v>20</v>
      </c>
      <c r="AJ24" s="70"/>
      <c r="AK24" s="70">
        <f>'ورود نمرات'!AL24*2</f>
        <v>40</v>
      </c>
      <c r="AL24" s="70"/>
      <c r="AM24" s="70">
        <f>CEILING('ورود نمرات'!AN24,0.25)</f>
        <v>8</v>
      </c>
      <c r="AN24" s="70"/>
      <c r="AO24" s="47">
        <f t="shared" si="18"/>
        <v>12</v>
      </c>
      <c r="AP24" s="47"/>
      <c r="AQ24" s="47">
        <f t="shared" si="19"/>
        <v>4</v>
      </c>
      <c r="AR24" s="47"/>
      <c r="AS24" s="47">
        <f t="shared" si="20"/>
        <v>7</v>
      </c>
      <c r="AT24" s="47"/>
      <c r="AU24" s="47">
        <f t="shared" si="21"/>
        <v>1</v>
      </c>
      <c r="AV24" s="47"/>
      <c r="AW24" s="47">
        <f t="shared" si="22"/>
        <v>1</v>
      </c>
      <c r="AX24" s="47"/>
      <c r="AY24" s="47">
        <f t="shared" si="23"/>
        <v>1</v>
      </c>
      <c r="AZ24" s="47"/>
      <c r="BA24" s="47">
        <f t="shared" si="24"/>
        <v>6</v>
      </c>
      <c r="BB24" s="47"/>
      <c r="BC24" s="47">
        <f t="shared" si="25"/>
        <v>8</v>
      </c>
      <c r="BD24" s="47"/>
      <c r="BE24" s="47">
        <f t="shared" si="26"/>
        <v>10</v>
      </c>
      <c r="BF24" s="47"/>
      <c r="BG24" s="47">
        <f t="shared" si="27"/>
        <v>1</v>
      </c>
      <c r="BH24" s="47"/>
      <c r="BI24" s="47">
        <f t="shared" si="28"/>
        <v>5</v>
      </c>
      <c r="BJ24" s="47"/>
      <c r="BK24" s="47">
        <f t="shared" si="29"/>
        <v>1</v>
      </c>
      <c r="BL24" s="47"/>
      <c r="BM24" s="47">
        <f t="shared" si="30"/>
        <v>1</v>
      </c>
      <c r="BN24" s="47"/>
      <c r="BO24" s="47">
        <f t="shared" si="31"/>
        <v>1</v>
      </c>
      <c r="BP24" s="47"/>
      <c r="BQ24" s="47">
        <f t="shared" si="32"/>
        <v>1</v>
      </c>
      <c r="BR24" s="47"/>
      <c r="BS24" s="47">
        <f t="shared" si="33"/>
        <v>1</v>
      </c>
      <c r="BT24" s="47"/>
      <c r="BU24" s="47">
        <f t="shared" si="34"/>
        <v>1</v>
      </c>
      <c r="BV24" s="47"/>
      <c r="BW24" s="47">
        <f t="shared" si="35"/>
        <v>1</v>
      </c>
      <c r="BX24" s="47"/>
      <c r="BY24" s="47">
        <f t="shared" si="36"/>
        <v>36</v>
      </c>
      <c r="BZ24" s="47"/>
    </row>
    <row r="25" spans="1:78" ht="17.25">
      <c r="A25" s="2" t="str">
        <f>'ورود نمرات'!A25</f>
        <v xml:space="preserve">یاسین </v>
      </c>
      <c r="B25" s="2" t="str">
        <f>'ورود نمرات'!B25</f>
        <v>علی آبادی</v>
      </c>
      <c r="C25" s="70">
        <f>CEILING(IF('ورود نمرات'!D25=97,'ورود نمرات'!C25,IF('ورود نمرات'!D25=98,'ورود نمرات'!C25/3,(('ورود نمرات'!D25*2)+'ورود نمرات'!C25)/3)),0.25)</f>
        <v>19.5</v>
      </c>
      <c r="D25" s="70"/>
      <c r="E25" s="70">
        <f>CEILING(IF('ورود نمرات'!F25=97,'ورود نمرات'!E25,IF('ورود نمرات'!F25=98,'ورود نمرات'!E25/3,(('ورود نمرات'!F25*2)+'ورود نمرات'!E25)/3)),0.25)</f>
        <v>18.75</v>
      </c>
      <c r="F25" s="70"/>
      <c r="G25" s="70">
        <f>CEILING(IF('ورود نمرات'!H25=97,'ورود نمرات'!G25,IF('ورود نمرات'!H25=98,'ورود نمرات'!G25/3,(('ورود نمرات'!H25*2)+'ورود نمرات'!G25)/3)),0.25)</f>
        <v>17.5</v>
      </c>
      <c r="H25" s="70"/>
      <c r="I25" s="70">
        <f>CEILING(IF('ورود نمرات'!J25=97,'ورود نمرات'!I25,IF('ورود نمرات'!J25=98,'ورود نمرات'!I25/3,(('ورود نمرات'!J25*2)+'ورود نمرات'!I25)/3)),0.25)</f>
        <v>19.5</v>
      </c>
      <c r="J25" s="70"/>
      <c r="K25" s="70">
        <f>CEILING(IF('ورود نمرات'!L25=97,'ورود نمرات'!K25,IF('ورود نمرات'!L25=98,'ورود نمرات'!K25/3,(('ورود نمرات'!L25*2)+'ورود نمرات'!K25)/3)),0.25)</f>
        <v>16</v>
      </c>
      <c r="L25" s="70"/>
      <c r="M25" s="70">
        <f>CEILING(IF('ورود نمرات'!N25=97,'ورود نمرات'!M25,IF('ورود نمرات'!N25=98,'ورود نمرات'!M25/3,(('ورود نمرات'!N25*2)+'ورود نمرات'!M25)/3)),0.25)</f>
        <v>16</v>
      </c>
      <c r="N25" s="70"/>
      <c r="O25" s="70">
        <f>CEILING(IF('ورود نمرات'!P25=97,'ورود نمرات'!O25,IF('ورود نمرات'!P25=98,'ورود نمرات'!O25/3,(('ورود نمرات'!P25*2)+'ورود نمرات'!O25)/3)),0.25)</f>
        <v>12</v>
      </c>
      <c r="P25" s="70"/>
      <c r="Q25" s="70">
        <f>CEILING(IF('ورود نمرات'!R25=97,'ورود نمرات'!Q25,IF('ورود نمرات'!R25=98,'ورود نمرات'!Q25/3,(('ورود نمرات'!R25*2)+'ورود نمرات'!Q25)/3)),0.25)</f>
        <v>6.75</v>
      </c>
      <c r="R25" s="70"/>
      <c r="S25" s="70">
        <f>CEILING(IF('ورود نمرات'!T25=97,'ورود نمرات'!S25,IF('ورود نمرات'!T25=98,'ورود نمرات'!S25/3,(('ورود نمرات'!T25*2)+'ورود نمرات'!S25)/3)),0.25)</f>
        <v>11</v>
      </c>
      <c r="T25" s="70"/>
      <c r="U25" s="70">
        <f>CEILING(IF('ورود نمرات'!V25=97,'ورود نمرات'!U25,IF('ورود نمرات'!V25=98,'ورود نمرات'!U25/3,(('ورود نمرات'!V25*2)+'ورود نمرات'!U25)/3)),0.25)</f>
        <v>20</v>
      </c>
      <c r="V25" s="70"/>
      <c r="W25" s="70">
        <f>CEILING(IF('ورود نمرات'!X25=97,'ورود نمرات'!W25,IF('ورود نمرات'!X25=98,'ورود نمرات'!W25/3,(('ورود نمرات'!X25*2)+'ورود نمرات'!W25)/3)),0.25)</f>
        <v>12</v>
      </c>
      <c r="X25" s="70"/>
      <c r="Y25" s="70">
        <f>CEILING(IF('ورود نمرات'!Z25=97,'ورود نمرات'!Y25,IF('ورود نمرات'!Z25=98,'ورود نمرات'!Y25/3,(('ورود نمرات'!Z25*2)+'ورود نمرات'!Y25)/3)),0.25)</f>
        <v>20</v>
      </c>
      <c r="Z25" s="70"/>
      <c r="AA25" s="70">
        <f>CEILING(IF('ورود نمرات'!AB25=97,'ورود نمرات'!AA25,IF('ورود نمرات'!AB25=98,'ورود نمرات'!AA25/3,(('ورود نمرات'!AB25*2)+'ورود نمرات'!AA25)/3)),0.25)</f>
        <v>20</v>
      </c>
      <c r="AB25" s="70"/>
      <c r="AC25" s="70">
        <f>CEILING(IF('ورود نمرات'!AD25=97,'ورود نمرات'!AC25,IF('ورود نمرات'!AD25=98,'ورود نمرات'!AC25/3,(('ورود نمرات'!AD25*2)+'ورود نمرات'!AC25)/3)),0.25)</f>
        <v>20</v>
      </c>
      <c r="AD25" s="70"/>
      <c r="AE25" s="70">
        <f>CEILING(IF('ورود نمرات'!AF25=97,'ورود نمرات'!AE25,IF('ورود نمرات'!AF25=98,'ورود نمرات'!AE25/3,(('ورود نمرات'!AF25*2)+'ورود نمرات'!AE25)/3)),0.25)</f>
        <v>20</v>
      </c>
      <c r="AF25" s="70"/>
      <c r="AG25" s="70">
        <f>CEILING(IF('ورود نمرات'!AH25=97,'ورود نمرات'!AG25,IF('ورود نمرات'!AH25=98,'ورود نمرات'!AG25/3,(('ورود نمرات'!AH25*2)+'ورود نمرات'!AG25)/3)),0.25)</f>
        <v>10</v>
      </c>
      <c r="AH25" s="70"/>
      <c r="AI25" s="70">
        <f>CEILING(IF('ورود نمرات'!AJ25=97,'ورود نمرات'!AI25,IF('ورود نمرات'!AJ25=98,'ورود نمرات'!AI25/3,(('ورود نمرات'!AJ25*2)+'ورود نمرات'!AI25)/3)),0.25)</f>
        <v>20</v>
      </c>
      <c r="AJ25" s="70"/>
      <c r="AK25" s="70">
        <f>'ورود نمرات'!AL25*2</f>
        <v>36</v>
      </c>
      <c r="AL25" s="70"/>
      <c r="AM25" s="70">
        <f>CEILING('ورود نمرات'!AN25,0.25)</f>
        <v>11</v>
      </c>
      <c r="AN25" s="70"/>
      <c r="AO25" s="47">
        <f t="shared" si="18"/>
        <v>12</v>
      </c>
      <c r="AP25" s="47"/>
      <c r="AQ25" s="47">
        <f t="shared" si="19"/>
        <v>10</v>
      </c>
      <c r="AR25" s="47"/>
      <c r="AS25" s="47">
        <f t="shared" si="20"/>
        <v>14</v>
      </c>
      <c r="AT25" s="47"/>
      <c r="AU25" s="47">
        <f t="shared" si="21"/>
        <v>11</v>
      </c>
      <c r="AV25" s="47"/>
      <c r="AW25" s="47">
        <f t="shared" si="22"/>
        <v>19</v>
      </c>
      <c r="AX25" s="47"/>
      <c r="AY25" s="47">
        <f t="shared" si="23"/>
        <v>9</v>
      </c>
      <c r="AZ25" s="47"/>
      <c r="BA25" s="47">
        <f t="shared" si="24"/>
        <v>15</v>
      </c>
      <c r="BB25" s="47"/>
      <c r="BC25" s="47">
        <f t="shared" si="25"/>
        <v>26</v>
      </c>
      <c r="BD25" s="47"/>
      <c r="BE25" s="47">
        <f t="shared" si="26"/>
        <v>21</v>
      </c>
      <c r="BF25" s="47"/>
      <c r="BG25" s="47">
        <f t="shared" si="27"/>
        <v>1</v>
      </c>
      <c r="BH25" s="47"/>
      <c r="BI25" s="47">
        <f t="shared" si="28"/>
        <v>23</v>
      </c>
      <c r="BJ25" s="47"/>
      <c r="BK25" s="47">
        <f t="shared" si="29"/>
        <v>1</v>
      </c>
      <c r="BL25" s="47"/>
      <c r="BM25" s="47">
        <f t="shared" si="30"/>
        <v>1</v>
      </c>
      <c r="BN25" s="47"/>
      <c r="BO25" s="47">
        <f t="shared" si="31"/>
        <v>1</v>
      </c>
      <c r="BP25" s="47"/>
      <c r="BQ25" s="47">
        <f t="shared" si="32"/>
        <v>1</v>
      </c>
      <c r="BR25" s="47"/>
      <c r="BS25" s="47">
        <f t="shared" si="33"/>
        <v>32</v>
      </c>
      <c r="BT25" s="47"/>
      <c r="BU25" s="47">
        <f t="shared" si="34"/>
        <v>1</v>
      </c>
      <c r="BV25" s="47"/>
      <c r="BW25" s="47">
        <f t="shared" si="35"/>
        <v>26</v>
      </c>
      <c r="BX25" s="47"/>
      <c r="BY25" s="47">
        <f t="shared" si="36"/>
        <v>31</v>
      </c>
      <c r="BZ25" s="47"/>
    </row>
    <row r="26" spans="1:78" ht="17.25">
      <c r="A26" s="2" t="str">
        <f>'ورود نمرات'!A26</f>
        <v xml:space="preserve">امیرطاها </v>
      </c>
      <c r="B26" s="2" t="str">
        <f>'ورود نمرات'!B26</f>
        <v>فاطمی پورجزین</v>
      </c>
      <c r="C26" s="70">
        <f>CEILING(IF('ورود نمرات'!D26=97,'ورود نمرات'!C26,IF('ورود نمرات'!D26=98,'ورود نمرات'!C26/3,(('ورود نمرات'!D26*2)+'ورود نمرات'!C26)/3)),0.25)</f>
        <v>18.75</v>
      </c>
      <c r="D26" s="70"/>
      <c r="E26" s="70">
        <f>CEILING(IF('ورود نمرات'!F26=97,'ورود نمرات'!E26,IF('ورود نمرات'!F26=98,'ورود نمرات'!E26/3,(('ورود نمرات'!F26*2)+'ورود نمرات'!E26)/3)),0.25)</f>
        <v>19.5</v>
      </c>
      <c r="F26" s="70"/>
      <c r="G26" s="70">
        <f>CEILING(IF('ورود نمرات'!H26=97,'ورود نمرات'!G26,IF('ورود نمرات'!H26=98,'ورود نمرات'!G26/3,(('ورود نمرات'!H26*2)+'ورود نمرات'!G26)/3)),0.25)</f>
        <v>20</v>
      </c>
      <c r="H26" s="70"/>
      <c r="I26" s="70">
        <f>CEILING(IF('ورود نمرات'!J26=97,'ورود نمرات'!I26,IF('ورود نمرات'!J26=98,'ورود نمرات'!I26/3,(('ورود نمرات'!J26*2)+'ورود نمرات'!I26)/3)),0.25)</f>
        <v>19.5</v>
      </c>
      <c r="J26" s="70"/>
      <c r="K26" s="70">
        <f>CEILING(IF('ورود نمرات'!L26=97,'ورود نمرات'!K26,IF('ورود نمرات'!L26=98,'ورود نمرات'!K26/3,(('ورود نمرات'!L26*2)+'ورود نمرات'!K26)/3)),0.25)</f>
        <v>19</v>
      </c>
      <c r="L26" s="70"/>
      <c r="M26" s="70">
        <f>CEILING(IF('ورود نمرات'!N26=97,'ورود نمرات'!M26,IF('ورود نمرات'!N26=98,'ورود نمرات'!M26/3,(('ورود نمرات'!N26*2)+'ورود نمرات'!M26)/3)),0.25)</f>
        <v>15</v>
      </c>
      <c r="N26" s="70"/>
      <c r="O26" s="70">
        <f>CEILING(IF('ورود نمرات'!P26=97,'ورود نمرات'!O26,IF('ورود نمرات'!P26=98,'ورود نمرات'!O26/3,(('ورود نمرات'!P26*2)+'ورود نمرات'!O26)/3)),0.25)</f>
        <v>17.5</v>
      </c>
      <c r="P26" s="70"/>
      <c r="Q26" s="70">
        <f>CEILING(IF('ورود نمرات'!R26=97,'ورود نمرات'!Q26,IF('ورود نمرات'!R26=98,'ورود نمرات'!Q26/3,(('ورود نمرات'!R26*2)+'ورود نمرات'!Q26)/3)),0.25)</f>
        <v>14</v>
      </c>
      <c r="R26" s="70"/>
      <c r="S26" s="70">
        <f>CEILING(IF('ورود نمرات'!T26=97,'ورود نمرات'!S26,IF('ورود نمرات'!T26=98,'ورود نمرات'!S26/3,(('ورود نمرات'!T26*2)+'ورود نمرات'!S26)/3)),0.25)</f>
        <v>12.5</v>
      </c>
      <c r="T26" s="70"/>
      <c r="U26" s="70">
        <f>CEILING(IF('ورود نمرات'!V26=97,'ورود نمرات'!U26,IF('ورود نمرات'!V26=98,'ورود نمرات'!U26/3,(('ورود نمرات'!V26*2)+'ورود نمرات'!U26)/3)),0.25)</f>
        <v>20</v>
      </c>
      <c r="V26" s="70"/>
      <c r="W26" s="70">
        <f>CEILING(IF('ورود نمرات'!X26=97,'ورود نمرات'!W26,IF('ورود نمرات'!X26=98,'ورود نمرات'!W26/3,(('ورود نمرات'!X26*2)+'ورود نمرات'!W26)/3)),0.25)</f>
        <v>14.5</v>
      </c>
      <c r="X26" s="70"/>
      <c r="Y26" s="70">
        <f>CEILING(IF('ورود نمرات'!Z26=97,'ورود نمرات'!Y26,IF('ورود نمرات'!Z26=98,'ورود نمرات'!Y26/3,(('ورود نمرات'!Z26*2)+'ورود نمرات'!Y26)/3)),0.25)</f>
        <v>19.5</v>
      </c>
      <c r="Z26" s="70"/>
      <c r="AA26" s="70">
        <f>CEILING(IF('ورود نمرات'!AB26=97,'ورود نمرات'!AA26,IF('ورود نمرات'!AB26=98,'ورود نمرات'!AA26/3,(('ورود نمرات'!AB26*2)+'ورود نمرات'!AA26)/3)),0.25)</f>
        <v>20</v>
      </c>
      <c r="AB26" s="70"/>
      <c r="AC26" s="70">
        <f>CEILING(IF('ورود نمرات'!AD26=97,'ورود نمرات'!AC26,IF('ورود نمرات'!AD26=98,'ورود نمرات'!AC26/3,(('ورود نمرات'!AD26*2)+'ورود نمرات'!AC26)/3)),0.25)</f>
        <v>20</v>
      </c>
      <c r="AD26" s="70"/>
      <c r="AE26" s="70">
        <f>CEILING(IF('ورود نمرات'!AF26=97,'ورود نمرات'!AE26,IF('ورود نمرات'!AF26=98,'ورود نمرات'!AE26/3,(('ورود نمرات'!AF26*2)+'ورود نمرات'!AE26)/3)),0.25)</f>
        <v>20</v>
      </c>
      <c r="AF26" s="70"/>
      <c r="AG26" s="70">
        <f>CEILING(IF('ورود نمرات'!AH26=97,'ورود نمرات'!AG26,IF('ورود نمرات'!AH26=98,'ورود نمرات'!AG26/3,(('ورود نمرات'!AH26*2)+'ورود نمرات'!AG26)/3)),0.25)</f>
        <v>20</v>
      </c>
      <c r="AH26" s="70"/>
      <c r="AI26" s="70">
        <f>CEILING(IF('ورود نمرات'!AJ26=97,'ورود نمرات'!AI26,IF('ورود نمرات'!AJ26=98,'ورود نمرات'!AI26/3,(('ورود نمرات'!AJ26*2)+'ورود نمرات'!AI26)/3)),0.25)</f>
        <v>20</v>
      </c>
      <c r="AJ26" s="70"/>
      <c r="AK26" s="70">
        <f>'ورود نمرات'!AL26*2</f>
        <v>32</v>
      </c>
      <c r="AL26" s="70"/>
      <c r="AM26" s="70">
        <f>CEILING('ورود نمرات'!AN26,0.25)</f>
        <v>6</v>
      </c>
      <c r="AN26" s="70"/>
      <c r="AO26" s="47">
        <f t="shared" si="18"/>
        <v>18</v>
      </c>
      <c r="AP26" s="47"/>
      <c r="AQ26" s="47">
        <f t="shared" si="19"/>
        <v>6</v>
      </c>
      <c r="AR26" s="47"/>
      <c r="AS26" s="47">
        <f t="shared" si="20"/>
        <v>1</v>
      </c>
      <c r="AT26" s="47"/>
      <c r="AU26" s="47">
        <f t="shared" si="21"/>
        <v>11</v>
      </c>
      <c r="AV26" s="47"/>
      <c r="AW26" s="47">
        <f t="shared" si="22"/>
        <v>10</v>
      </c>
      <c r="AX26" s="47"/>
      <c r="AY26" s="47">
        <f t="shared" si="23"/>
        <v>14</v>
      </c>
      <c r="AZ26" s="47"/>
      <c r="BA26" s="47">
        <f t="shared" si="24"/>
        <v>6</v>
      </c>
      <c r="BB26" s="47"/>
      <c r="BC26" s="47">
        <f t="shared" si="25"/>
        <v>7</v>
      </c>
      <c r="BD26" s="47"/>
      <c r="BE26" s="47">
        <f t="shared" si="26"/>
        <v>13</v>
      </c>
      <c r="BF26" s="47"/>
      <c r="BG26" s="47">
        <f t="shared" si="27"/>
        <v>1</v>
      </c>
      <c r="BH26" s="47"/>
      <c r="BI26" s="47">
        <f t="shared" si="28"/>
        <v>17</v>
      </c>
      <c r="BJ26" s="47"/>
      <c r="BK26" s="47">
        <f t="shared" si="29"/>
        <v>16</v>
      </c>
      <c r="BL26" s="47"/>
      <c r="BM26" s="47">
        <f t="shared" si="30"/>
        <v>1</v>
      </c>
      <c r="BN26" s="47"/>
      <c r="BO26" s="47">
        <f t="shared" si="31"/>
        <v>1</v>
      </c>
      <c r="BP26" s="47"/>
      <c r="BQ26" s="47">
        <f t="shared" si="32"/>
        <v>1</v>
      </c>
      <c r="BR26" s="47"/>
      <c r="BS26" s="47">
        <f t="shared" si="33"/>
        <v>1</v>
      </c>
      <c r="BT26" s="47"/>
      <c r="BU26" s="47">
        <f t="shared" si="34"/>
        <v>1</v>
      </c>
      <c r="BV26" s="47"/>
      <c r="BW26" s="47">
        <f t="shared" si="35"/>
        <v>33</v>
      </c>
      <c r="BX26" s="47"/>
      <c r="BY26" s="47">
        <f t="shared" si="36"/>
        <v>37</v>
      </c>
      <c r="BZ26" s="47"/>
    </row>
    <row r="27" spans="1:78" ht="17.25">
      <c r="A27" s="2" t="str">
        <f>'ورود نمرات'!A27</f>
        <v xml:space="preserve">احسان </v>
      </c>
      <c r="B27" s="2" t="str">
        <f>'ورود نمرات'!B27</f>
        <v>قاسمی سپرو</v>
      </c>
      <c r="C27" s="70">
        <f>CEILING(IF('ورود نمرات'!D27=97,'ورود نمرات'!C27,IF('ورود نمرات'!D27=98,'ورود نمرات'!C27/3,(('ورود نمرات'!D27*2)+'ورود نمرات'!C27)/3)),0.25)</f>
        <v>17</v>
      </c>
      <c r="D27" s="70"/>
      <c r="E27" s="70">
        <f>CEILING(IF('ورود نمرات'!F27=97,'ورود نمرات'!E27,IF('ورود نمرات'!F27=98,'ورود نمرات'!E27/3,(('ورود نمرات'!F27*2)+'ورود نمرات'!E27)/3)),0.25)</f>
        <v>18.75</v>
      </c>
      <c r="F27" s="70"/>
      <c r="G27" s="70">
        <f>CEILING(IF('ورود نمرات'!H27=97,'ورود نمرات'!G27,IF('ورود نمرات'!H27=98,'ورود نمرات'!G27/3,(('ورود نمرات'!H27*2)+'ورود نمرات'!G27)/3)),0.25)</f>
        <v>18.5</v>
      </c>
      <c r="H27" s="70"/>
      <c r="I27" s="70">
        <f>CEILING(IF('ورود نمرات'!J27=97,'ورود نمرات'!I27,IF('ورود نمرات'!J27=98,'ورود نمرات'!I27/3,(('ورود نمرات'!J27*2)+'ورود نمرات'!I27)/3)),0.25)</f>
        <v>18.75</v>
      </c>
      <c r="J27" s="70"/>
      <c r="K27" s="70">
        <f>CEILING(IF('ورود نمرات'!L27=97,'ورود نمرات'!K27,IF('ورود نمرات'!L27=98,'ورود نمرات'!K27/3,(('ورود نمرات'!L27*2)+'ورود نمرات'!K27)/3)),0.25)</f>
        <v>20</v>
      </c>
      <c r="L27" s="70"/>
      <c r="M27" s="70">
        <f>CEILING(IF('ورود نمرات'!N27=97,'ورود نمرات'!M27,IF('ورود نمرات'!N27=98,'ورود نمرات'!M27/3,(('ورود نمرات'!N27*2)+'ورود نمرات'!M27)/3)),0.25)</f>
        <v>12.5</v>
      </c>
      <c r="N27" s="70"/>
      <c r="O27" s="70">
        <f>CEILING(IF('ورود نمرات'!P27=97,'ورود نمرات'!O27,IF('ورود نمرات'!P27=98,'ورود نمرات'!O27/3,(('ورود نمرات'!P27*2)+'ورود نمرات'!O27)/3)),0.25)</f>
        <v>9</v>
      </c>
      <c r="P27" s="70"/>
      <c r="Q27" s="70">
        <f>CEILING(IF('ورود نمرات'!R27=97,'ورود نمرات'!Q27,IF('ورود نمرات'!R27=98,'ورود نمرات'!Q27/3,(('ورود نمرات'!R27*2)+'ورود نمرات'!Q27)/3)),0.25)</f>
        <v>12.75</v>
      </c>
      <c r="R27" s="70"/>
      <c r="S27" s="70">
        <f>CEILING(IF('ورود نمرات'!T27=97,'ورود نمرات'!S27,IF('ورود نمرات'!T27=98,'ورود نمرات'!S27/3,(('ورود نمرات'!T27*2)+'ورود نمرات'!S27)/3)),0.25)</f>
        <v>15.5</v>
      </c>
      <c r="T27" s="70"/>
      <c r="U27" s="70">
        <f>CEILING(IF('ورود نمرات'!V27=97,'ورود نمرات'!U27,IF('ورود نمرات'!V27=98,'ورود نمرات'!U27/3,(('ورود نمرات'!V27*2)+'ورود نمرات'!U27)/3)),0.25)</f>
        <v>20</v>
      </c>
      <c r="V27" s="70"/>
      <c r="W27" s="70">
        <f>CEILING(IF('ورود نمرات'!X27=97,'ورود نمرات'!W27,IF('ورود نمرات'!X27=98,'ورود نمرات'!W27/3,(('ورود نمرات'!X27*2)+'ورود نمرات'!W27)/3)),0.25)</f>
        <v>15</v>
      </c>
      <c r="X27" s="70"/>
      <c r="Y27" s="70">
        <f>CEILING(IF('ورود نمرات'!Z27=97,'ورود نمرات'!Y27,IF('ورود نمرات'!Z27=98,'ورود نمرات'!Y27/3,(('ورود نمرات'!Z27*2)+'ورود نمرات'!Y27)/3)),0.25)</f>
        <v>20</v>
      </c>
      <c r="Z27" s="70"/>
      <c r="AA27" s="70">
        <f>CEILING(IF('ورود نمرات'!AB27=97,'ورود نمرات'!AA27,IF('ورود نمرات'!AB27=98,'ورود نمرات'!AA27/3,(('ورود نمرات'!AB27*2)+'ورود نمرات'!AA27)/3)),0.25)</f>
        <v>20</v>
      </c>
      <c r="AB27" s="70"/>
      <c r="AC27" s="70">
        <f>CEILING(IF('ورود نمرات'!AD27=97,'ورود نمرات'!AC27,IF('ورود نمرات'!AD27=98,'ورود نمرات'!AC27/3,(('ورود نمرات'!AD27*2)+'ورود نمرات'!AC27)/3)),0.25)</f>
        <v>20</v>
      </c>
      <c r="AD27" s="70"/>
      <c r="AE27" s="70">
        <f>CEILING(IF('ورود نمرات'!AF27=97,'ورود نمرات'!AE27,IF('ورود نمرات'!AF27=98,'ورود نمرات'!AE27/3,(('ورود نمرات'!AF27*2)+'ورود نمرات'!AE27)/3)),0.25)</f>
        <v>20</v>
      </c>
      <c r="AF27" s="70"/>
      <c r="AG27" s="70">
        <f>CEILING(IF('ورود نمرات'!AH27=97,'ورود نمرات'!AG27,IF('ورود نمرات'!AH27=98,'ورود نمرات'!AG27/3,(('ورود نمرات'!AH27*2)+'ورود نمرات'!AG27)/3)),0.25)</f>
        <v>20</v>
      </c>
      <c r="AH27" s="70"/>
      <c r="AI27" s="70">
        <f>CEILING(IF('ورود نمرات'!AJ27=97,'ورود نمرات'!AI27,IF('ورود نمرات'!AJ27=98,'ورود نمرات'!AI27/3,(('ورود نمرات'!AJ27*2)+'ورود نمرات'!AI27)/3)),0.25)</f>
        <v>20</v>
      </c>
      <c r="AJ27" s="70"/>
      <c r="AK27" s="70">
        <f>'ورود نمرات'!AL27*2</f>
        <v>40</v>
      </c>
      <c r="AL27" s="70"/>
      <c r="AM27" s="70">
        <f>CEILING('ورود نمرات'!AN27,0.25)</f>
        <v>6</v>
      </c>
      <c r="AN27" s="70"/>
      <c r="AO27" s="47">
        <f t="shared" si="18"/>
        <v>27</v>
      </c>
      <c r="AP27" s="47"/>
      <c r="AQ27" s="47">
        <f t="shared" si="19"/>
        <v>10</v>
      </c>
      <c r="AR27" s="47"/>
      <c r="AS27" s="47">
        <f t="shared" si="20"/>
        <v>10</v>
      </c>
      <c r="AT27" s="47"/>
      <c r="AU27" s="47">
        <f t="shared" si="21"/>
        <v>19</v>
      </c>
      <c r="AV27" s="47"/>
      <c r="AW27" s="47">
        <f t="shared" si="22"/>
        <v>1</v>
      </c>
      <c r="AX27" s="47"/>
      <c r="AY27" s="47">
        <f t="shared" si="23"/>
        <v>18</v>
      </c>
      <c r="AZ27" s="47"/>
      <c r="BA27" s="47">
        <f t="shared" si="24"/>
        <v>24</v>
      </c>
      <c r="BB27" s="47"/>
      <c r="BC27" s="47">
        <f t="shared" si="25"/>
        <v>9</v>
      </c>
      <c r="BD27" s="47"/>
      <c r="BE27" s="47">
        <f t="shared" si="26"/>
        <v>8</v>
      </c>
      <c r="BF27" s="47"/>
      <c r="BG27" s="47">
        <f t="shared" si="27"/>
        <v>1</v>
      </c>
      <c r="BH27" s="47"/>
      <c r="BI27" s="47">
        <f t="shared" si="28"/>
        <v>14</v>
      </c>
      <c r="BJ27" s="47"/>
      <c r="BK27" s="47">
        <f t="shared" si="29"/>
        <v>1</v>
      </c>
      <c r="BL27" s="47"/>
      <c r="BM27" s="47">
        <f t="shared" si="30"/>
        <v>1</v>
      </c>
      <c r="BN27" s="47"/>
      <c r="BO27" s="47">
        <f t="shared" si="31"/>
        <v>1</v>
      </c>
      <c r="BP27" s="47"/>
      <c r="BQ27" s="47">
        <f t="shared" si="32"/>
        <v>1</v>
      </c>
      <c r="BR27" s="47"/>
      <c r="BS27" s="47">
        <f t="shared" si="33"/>
        <v>1</v>
      </c>
      <c r="BT27" s="47"/>
      <c r="BU27" s="47">
        <f t="shared" si="34"/>
        <v>1</v>
      </c>
      <c r="BV27" s="47"/>
      <c r="BW27" s="47">
        <f t="shared" si="35"/>
        <v>1</v>
      </c>
      <c r="BX27" s="47"/>
      <c r="BY27" s="47">
        <f t="shared" si="36"/>
        <v>37</v>
      </c>
      <c r="BZ27" s="47"/>
    </row>
    <row r="28" spans="1:78" ht="17.25">
      <c r="A28" s="2" t="str">
        <f>'ورود نمرات'!A28</f>
        <v xml:space="preserve">علی </v>
      </c>
      <c r="B28" s="2" t="str">
        <f>'ورود نمرات'!B28</f>
        <v>كبیری بهشت خواه</v>
      </c>
      <c r="C28" s="70">
        <f>CEILING(IF('ورود نمرات'!D28=97,'ورود نمرات'!C28,IF('ورود نمرات'!D28=98,'ورود نمرات'!C28/3,(('ورود نمرات'!D28*2)+'ورود نمرات'!C28)/3)),0.25)</f>
        <v>18.5</v>
      </c>
      <c r="D28" s="70"/>
      <c r="E28" s="70">
        <f>CEILING(IF('ورود نمرات'!F28=97,'ورود نمرات'!E28,IF('ورود نمرات'!F28=98,'ورود نمرات'!E28/3,(('ورود نمرات'!F28*2)+'ورود نمرات'!E28)/3)),0.25)</f>
        <v>13.5</v>
      </c>
      <c r="F28" s="70"/>
      <c r="G28" s="70">
        <f>CEILING(IF('ورود نمرات'!H28=97,'ورود نمرات'!G28,IF('ورود نمرات'!H28=98,'ورود نمرات'!G28/3,(('ورود نمرات'!H28*2)+'ورود نمرات'!G28)/3)),0.25)</f>
        <v>9.5</v>
      </c>
      <c r="H28" s="70"/>
      <c r="I28" s="70">
        <f>CEILING(IF('ورود نمرات'!J28=97,'ورود نمرات'!I28,IF('ورود نمرات'!J28=98,'ورود نمرات'!I28/3,(('ورود نمرات'!J28*2)+'ورود نمرات'!I28)/3)),0.25)</f>
        <v>15.5</v>
      </c>
      <c r="J28" s="70"/>
      <c r="K28" s="70">
        <f>CEILING(IF('ورود نمرات'!L28=97,'ورود نمرات'!K28,IF('ورود نمرات'!L28=98,'ورود نمرات'!K28/3,(('ورود نمرات'!L28*2)+'ورود نمرات'!K28)/3)),0.25)</f>
        <v>14</v>
      </c>
      <c r="L28" s="70"/>
      <c r="M28" s="70">
        <f>CEILING(IF('ورود نمرات'!N28=97,'ورود نمرات'!M28,IF('ورود نمرات'!N28=98,'ورود نمرات'!M28/3,(('ورود نمرات'!N28*2)+'ورود نمرات'!M28)/3)),0.25)</f>
        <v>10</v>
      </c>
      <c r="N28" s="70"/>
      <c r="O28" s="70">
        <f>CEILING(IF('ورود نمرات'!P28=97,'ورود نمرات'!O28,IF('ورود نمرات'!P28=98,'ورود نمرات'!O28/3,(('ورود نمرات'!P28*2)+'ورود نمرات'!O28)/3)),0.25)</f>
        <v>10</v>
      </c>
      <c r="P28" s="70"/>
      <c r="Q28" s="70">
        <f>CEILING(IF('ورود نمرات'!R28=97,'ورود نمرات'!Q28,IF('ورود نمرات'!R28=98,'ورود نمرات'!Q28/3,(('ورود نمرات'!R28*2)+'ورود نمرات'!Q28)/3)),0.25)</f>
        <v>4</v>
      </c>
      <c r="R28" s="70"/>
      <c r="S28" s="70">
        <f>CEILING(IF('ورود نمرات'!T28=97,'ورود نمرات'!S28,IF('ورود نمرات'!T28=98,'ورود نمرات'!S28/3,(('ورود نمرات'!T28*2)+'ورود نمرات'!S28)/3)),0.25)</f>
        <v>6.25</v>
      </c>
      <c r="T28" s="70"/>
      <c r="U28" s="70">
        <f>CEILING(IF('ورود نمرات'!V28=97,'ورود نمرات'!U28,IF('ورود نمرات'!V28=98,'ورود نمرات'!U28/3,(('ورود نمرات'!V28*2)+'ورود نمرات'!U28)/3)),0.25)</f>
        <v>20</v>
      </c>
      <c r="V28" s="70"/>
      <c r="W28" s="70">
        <f>CEILING(IF('ورود نمرات'!X28=97,'ورود نمرات'!W28,IF('ورود نمرات'!X28=98,'ورود نمرات'!W28/3,(('ورود نمرات'!X28*2)+'ورود نمرات'!W28)/3)),0.25)</f>
        <v>5.75</v>
      </c>
      <c r="X28" s="70"/>
      <c r="Y28" s="70">
        <f>CEILING(IF('ورود نمرات'!Z28=97,'ورود نمرات'!Y28,IF('ورود نمرات'!Z28=98,'ورود نمرات'!Y28/3,(('ورود نمرات'!Z28*2)+'ورود نمرات'!Y28)/3)),0.25)</f>
        <v>18</v>
      </c>
      <c r="Z28" s="70"/>
      <c r="AA28" s="70">
        <f>CEILING(IF('ورود نمرات'!AB28=97,'ورود نمرات'!AA28,IF('ورود نمرات'!AB28=98,'ورود نمرات'!AA28/3,(('ورود نمرات'!AB28*2)+'ورود نمرات'!AA28)/3)),0.25)</f>
        <v>20</v>
      </c>
      <c r="AB28" s="70"/>
      <c r="AC28" s="70">
        <f>CEILING(IF('ورود نمرات'!AD28=97,'ورود نمرات'!AC28,IF('ورود نمرات'!AD28=98,'ورود نمرات'!AC28/3,(('ورود نمرات'!AD28*2)+'ورود نمرات'!AC28)/3)),0.25)</f>
        <v>20</v>
      </c>
      <c r="AD28" s="70"/>
      <c r="AE28" s="70">
        <f>CEILING(IF('ورود نمرات'!AF28=97,'ورود نمرات'!AE28,IF('ورود نمرات'!AF28=98,'ورود نمرات'!AE28/3,(('ورود نمرات'!AF28*2)+'ورود نمرات'!AE28)/3)),0.25)</f>
        <v>20</v>
      </c>
      <c r="AF28" s="70"/>
      <c r="AG28" s="70">
        <f>CEILING(IF('ورود نمرات'!AH28=97,'ورود نمرات'!AG28,IF('ورود نمرات'!AH28=98,'ورود نمرات'!AG28/3,(('ورود نمرات'!AH28*2)+'ورود نمرات'!AG28)/3)),0.25)</f>
        <v>20</v>
      </c>
      <c r="AH28" s="70"/>
      <c r="AI28" s="70">
        <f>CEILING(IF('ورود نمرات'!AJ28=97,'ورود نمرات'!AI28,IF('ورود نمرات'!AJ28=98,'ورود نمرات'!AI28/3,(('ورود نمرات'!AJ28*2)+'ورود نمرات'!AI28)/3)),0.25)</f>
        <v>18.75</v>
      </c>
      <c r="AJ28" s="70"/>
      <c r="AK28" s="70">
        <f>'ورود نمرات'!AL28*2</f>
        <v>32</v>
      </c>
      <c r="AL28" s="70"/>
      <c r="AM28" s="70">
        <f>CEILING('ورود نمرات'!AN28,0.25)</f>
        <v>14</v>
      </c>
      <c r="AN28" s="70"/>
      <c r="AO28" s="47">
        <f t="shared" si="18"/>
        <v>19</v>
      </c>
      <c r="AP28" s="47"/>
      <c r="AQ28" s="47">
        <f t="shared" si="19"/>
        <v>29</v>
      </c>
      <c r="AR28" s="47"/>
      <c r="AS28" s="47">
        <f t="shared" si="20"/>
        <v>30</v>
      </c>
      <c r="AT28" s="47"/>
      <c r="AU28" s="47">
        <f t="shared" si="21"/>
        <v>36</v>
      </c>
      <c r="AV28" s="47"/>
      <c r="AW28" s="47">
        <f t="shared" si="22"/>
        <v>25</v>
      </c>
      <c r="AX28" s="47"/>
      <c r="AY28" s="47">
        <f t="shared" si="23"/>
        <v>23</v>
      </c>
      <c r="AZ28" s="47"/>
      <c r="BA28" s="47">
        <f t="shared" si="24"/>
        <v>20</v>
      </c>
      <c r="BB28" s="47"/>
      <c r="BC28" s="47">
        <f t="shared" si="25"/>
        <v>29</v>
      </c>
      <c r="BD28" s="47"/>
      <c r="BE28" s="47">
        <f t="shared" si="26"/>
        <v>40</v>
      </c>
      <c r="BF28" s="47"/>
      <c r="BG28" s="47">
        <f t="shared" si="27"/>
        <v>1</v>
      </c>
      <c r="BH28" s="47"/>
      <c r="BI28" s="47">
        <f t="shared" si="28"/>
        <v>41</v>
      </c>
      <c r="BJ28" s="47"/>
      <c r="BK28" s="47">
        <f t="shared" si="29"/>
        <v>26</v>
      </c>
      <c r="BL28" s="47"/>
      <c r="BM28" s="47">
        <f t="shared" si="30"/>
        <v>1</v>
      </c>
      <c r="BN28" s="47"/>
      <c r="BO28" s="47">
        <f t="shared" si="31"/>
        <v>1</v>
      </c>
      <c r="BP28" s="47"/>
      <c r="BQ28" s="47">
        <f t="shared" si="32"/>
        <v>1</v>
      </c>
      <c r="BR28" s="47"/>
      <c r="BS28" s="47">
        <f t="shared" si="33"/>
        <v>1</v>
      </c>
      <c r="BT28" s="47"/>
      <c r="BU28" s="47">
        <f t="shared" si="34"/>
        <v>30</v>
      </c>
      <c r="BV28" s="47"/>
      <c r="BW28" s="47">
        <f t="shared" si="35"/>
        <v>33</v>
      </c>
      <c r="BX28" s="47"/>
      <c r="BY28" s="47">
        <f t="shared" si="36"/>
        <v>26</v>
      </c>
      <c r="BZ28" s="47"/>
    </row>
    <row r="29" spans="1:78" ht="17.25">
      <c r="A29" s="2" t="str">
        <f>'ورود نمرات'!A29</f>
        <v xml:space="preserve">محمد </v>
      </c>
      <c r="B29" s="2" t="str">
        <f>'ورود نمرات'!B29</f>
        <v>كرمی</v>
      </c>
      <c r="C29" s="70">
        <f>CEILING(IF('ورود نمرات'!D29=97,'ورود نمرات'!C29,IF('ورود نمرات'!D29=98,'ورود نمرات'!C29/3,(('ورود نمرات'!D29*2)+'ورود نمرات'!C29)/3)),0.25)</f>
        <v>20</v>
      </c>
      <c r="D29" s="70"/>
      <c r="E29" s="70">
        <f>CEILING(IF('ورود نمرات'!F29=97,'ورود نمرات'!E29,IF('ورود نمرات'!F29=98,'ورود نمرات'!E29/3,(('ورود نمرات'!F29*2)+'ورود نمرات'!E29)/3)),0.25)</f>
        <v>20</v>
      </c>
      <c r="F29" s="70"/>
      <c r="G29" s="70">
        <f>CEILING(IF('ورود نمرات'!H29=97,'ورود نمرات'!G29,IF('ورود نمرات'!H29=98,'ورود نمرات'!G29/3,(('ورود نمرات'!H29*2)+'ورود نمرات'!G29)/3)),0.25)</f>
        <v>20</v>
      </c>
      <c r="H29" s="70"/>
      <c r="I29" s="70">
        <f>CEILING(IF('ورود نمرات'!J29=97,'ورود نمرات'!I29,IF('ورود نمرات'!J29=98,'ورود نمرات'!I29/3,(('ورود نمرات'!J29*2)+'ورود نمرات'!I29)/3)),0.25)</f>
        <v>19.5</v>
      </c>
      <c r="J29" s="70"/>
      <c r="K29" s="70">
        <f>CEILING(IF('ورود نمرات'!L29=97,'ورود نمرات'!K29,IF('ورود نمرات'!L29=98,'ورود نمرات'!K29/3,(('ورود نمرات'!L29*2)+'ورود نمرات'!K29)/3)),0.25)</f>
        <v>20</v>
      </c>
      <c r="L29" s="70"/>
      <c r="M29" s="70">
        <f>CEILING(IF('ورود نمرات'!N29=97,'ورود نمرات'!M29,IF('ورود نمرات'!N29=98,'ورود نمرات'!M29/3,(('ورود نمرات'!N29*2)+'ورود نمرات'!M29)/3)),0.25)</f>
        <v>20</v>
      </c>
      <c r="N29" s="70"/>
      <c r="O29" s="70">
        <f>CEILING(IF('ورود نمرات'!P29=97,'ورود نمرات'!O29,IF('ورود نمرات'!P29=98,'ورود نمرات'!O29/3,(('ورود نمرات'!P29*2)+'ورود نمرات'!O29)/3)),0.25)</f>
        <v>19.5</v>
      </c>
      <c r="P29" s="70"/>
      <c r="Q29" s="70">
        <f>CEILING(IF('ورود نمرات'!R29=97,'ورود نمرات'!Q29,IF('ورود نمرات'!R29=98,'ورود نمرات'!Q29/3,(('ورود نمرات'!R29*2)+'ورود نمرات'!Q29)/3)),0.25)</f>
        <v>18</v>
      </c>
      <c r="R29" s="70"/>
      <c r="S29" s="70">
        <f>CEILING(IF('ورود نمرات'!T29=97,'ورود نمرات'!S29,IF('ورود نمرات'!T29=98,'ورود نمرات'!S29/3,(('ورود نمرات'!T29*2)+'ورود نمرات'!S29)/3)),0.25)</f>
        <v>18.75</v>
      </c>
      <c r="T29" s="70"/>
      <c r="U29" s="70">
        <f>CEILING(IF('ورود نمرات'!V29=97,'ورود نمرات'!U29,IF('ورود نمرات'!V29=98,'ورود نمرات'!U29/3,(('ورود نمرات'!V29*2)+'ورود نمرات'!U29)/3)),0.25)</f>
        <v>20</v>
      </c>
      <c r="V29" s="70"/>
      <c r="W29" s="70">
        <f>CEILING(IF('ورود نمرات'!X29=97,'ورود نمرات'!W29,IF('ورود نمرات'!X29=98,'ورود نمرات'!W29/3,(('ورود نمرات'!X29*2)+'ورود نمرات'!W29)/3)),0.25)</f>
        <v>14.75</v>
      </c>
      <c r="X29" s="70"/>
      <c r="Y29" s="70">
        <f>CEILING(IF('ورود نمرات'!Z29=97,'ورود نمرات'!Y29,IF('ورود نمرات'!Z29=98,'ورود نمرات'!Y29/3,(('ورود نمرات'!Z29*2)+'ورود نمرات'!Y29)/3)),0.25)</f>
        <v>20</v>
      </c>
      <c r="Z29" s="70"/>
      <c r="AA29" s="70">
        <f>CEILING(IF('ورود نمرات'!AB29=97,'ورود نمرات'!AA29,IF('ورود نمرات'!AB29=98,'ورود نمرات'!AA29/3,(('ورود نمرات'!AB29*2)+'ورود نمرات'!AA29)/3)),0.25)</f>
        <v>20</v>
      </c>
      <c r="AB29" s="70"/>
      <c r="AC29" s="70">
        <f>CEILING(IF('ورود نمرات'!AD29=97,'ورود نمرات'!AC29,IF('ورود نمرات'!AD29=98,'ورود نمرات'!AC29/3,(('ورود نمرات'!AD29*2)+'ورود نمرات'!AC29)/3)),0.25)</f>
        <v>20</v>
      </c>
      <c r="AD29" s="70"/>
      <c r="AE29" s="70">
        <f>CEILING(IF('ورود نمرات'!AF29=97,'ورود نمرات'!AE29,IF('ورود نمرات'!AF29=98,'ورود نمرات'!AE29/3,(('ورود نمرات'!AF29*2)+'ورود نمرات'!AE29)/3)),0.25)</f>
        <v>18.75</v>
      </c>
      <c r="AF29" s="70"/>
      <c r="AG29" s="70">
        <f>CEILING(IF('ورود نمرات'!AH29=97,'ورود نمرات'!AG29,IF('ورود نمرات'!AH29=98,'ورود نمرات'!AG29/3,(('ورود نمرات'!AH29*2)+'ورود نمرات'!AG29)/3)),0.25)</f>
        <v>20</v>
      </c>
      <c r="AH29" s="70"/>
      <c r="AI29" s="70">
        <f>CEILING(IF('ورود نمرات'!AJ29=97,'ورود نمرات'!AI29,IF('ورود نمرات'!AJ29=98,'ورود نمرات'!AI29/3,(('ورود نمرات'!AJ29*2)+'ورود نمرات'!AI29)/3)),0.25)</f>
        <v>15.75</v>
      </c>
      <c r="AJ29" s="70"/>
      <c r="AK29" s="70">
        <f>'ورود نمرات'!AL29*2</f>
        <v>36</v>
      </c>
      <c r="AL29" s="70"/>
      <c r="AM29" s="70">
        <f>CEILING('ورود نمرات'!AN29,0.25)</f>
        <v>0</v>
      </c>
      <c r="AN29" s="70"/>
      <c r="AO29" s="47">
        <f t="shared" si="18"/>
        <v>1</v>
      </c>
      <c r="AP29" s="47"/>
      <c r="AQ29" s="47">
        <f t="shared" si="19"/>
        <v>1</v>
      </c>
      <c r="AR29" s="47"/>
      <c r="AS29" s="47">
        <f t="shared" si="20"/>
        <v>1</v>
      </c>
      <c r="AT29" s="47"/>
      <c r="AU29" s="47">
        <f t="shared" si="21"/>
        <v>11</v>
      </c>
      <c r="AV29" s="47"/>
      <c r="AW29" s="47">
        <f t="shared" si="22"/>
        <v>1</v>
      </c>
      <c r="AX29" s="47"/>
      <c r="AY29" s="47">
        <f t="shared" si="23"/>
        <v>1</v>
      </c>
      <c r="AZ29" s="47"/>
      <c r="BA29" s="47">
        <f t="shared" si="24"/>
        <v>3</v>
      </c>
      <c r="BB29" s="47"/>
      <c r="BC29" s="47">
        <f t="shared" si="25"/>
        <v>2</v>
      </c>
      <c r="BD29" s="47"/>
      <c r="BE29" s="47">
        <f t="shared" si="26"/>
        <v>4</v>
      </c>
      <c r="BF29" s="47"/>
      <c r="BG29" s="47">
        <f t="shared" si="27"/>
        <v>1</v>
      </c>
      <c r="BH29" s="47"/>
      <c r="BI29" s="47">
        <f t="shared" si="28"/>
        <v>15</v>
      </c>
      <c r="BJ29" s="47"/>
      <c r="BK29" s="47">
        <f t="shared" si="29"/>
        <v>1</v>
      </c>
      <c r="BL29" s="47"/>
      <c r="BM29" s="47">
        <f t="shared" si="30"/>
        <v>1</v>
      </c>
      <c r="BN29" s="47"/>
      <c r="BO29" s="47">
        <f t="shared" si="31"/>
        <v>1</v>
      </c>
      <c r="BP29" s="47"/>
      <c r="BQ29" s="47">
        <f t="shared" si="32"/>
        <v>31</v>
      </c>
      <c r="BR29" s="47"/>
      <c r="BS29" s="47">
        <f t="shared" si="33"/>
        <v>1</v>
      </c>
      <c r="BT29" s="47"/>
      <c r="BU29" s="47">
        <f t="shared" si="34"/>
        <v>34</v>
      </c>
      <c r="BV29" s="47"/>
      <c r="BW29" s="47">
        <f t="shared" si="35"/>
        <v>26</v>
      </c>
      <c r="BX29" s="47"/>
      <c r="BY29" s="47">
        <f t="shared" si="36"/>
        <v>43</v>
      </c>
      <c r="BZ29" s="47"/>
    </row>
    <row r="30" spans="1:78" ht="17.25">
      <c r="A30" s="2" t="str">
        <f>'ورود نمرات'!A30</f>
        <v xml:space="preserve">محمدپارسا </v>
      </c>
      <c r="B30" s="2" t="str">
        <f>'ورود نمرات'!B30</f>
        <v>كریمی</v>
      </c>
      <c r="C30" s="70">
        <f>CEILING(IF('ورود نمرات'!D30=97,'ورود نمرات'!C30,IF('ورود نمرات'!D30=98,'ورود نمرات'!C30/3,(('ورود نمرات'!D30*2)+'ورود نمرات'!C30)/3)),0.25)</f>
        <v>19.5</v>
      </c>
      <c r="D30" s="70"/>
      <c r="E30" s="70">
        <f>CEILING(IF('ورود نمرات'!F30=97,'ورود نمرات'!E30,IF('ورود نمرات'!F30=98,'ورود نمرات'!E30/3,(('ورود نمرات'!F30*2)+'ورود نمرات'!E30)/3)),0.25)</f>
        <v>18.75</v>
      </c>
      <c r="F30" s="70"/>
      <c r="G30" s="70">
        <f>CEILING(IF('ورود نمرات'!H30=97,'ورود نمرات'!G30,IF('ورود نمرات'!H30=98,'ورود نمرات'!G30/3,(('ورود نمرات'!H30*2)+'ورود نمرات'!G30)/3)),0.25)</f>
        <v>20</v>
      </c>
      <c r="H30" s="70"/>
      <c r="I30" s="70">
        <f>CEILING(IF('ورود نمرات'!J30=97,'ورود نمرات'!I30,IF('ورود نمرات'!J30=98,'ورود نمرات'!I30/3,(('ورود نمرات'!J30*2)+'ورود نمرات'!I30)/3)),0.25)</f>
        <v>19.5</v>
      </c>
      <c r="J30" s="70"/>
      <c r="K30" s="70">
        <f>CEILING(IF('ورود نمرات'!L30=97,'ورود نمرات'!K30,IF('ورود نمرات'!L30=98,'ورود نمرات'!K30/3,(('ورود نمرات'!L30*2)+'ورود نمرات'!K30)/3)),0.25)</f>
        <v>19</v>
      </c>
      <c r="L30" s="70"/>
      <c r="M30" s="70">
        <f>CEILING(IF('ورود نمرات'!N30=97,'ورود نمرات'!M30,IF('ورود نمرات'!N30=98,'ورود نمرات'!M30/3,(('ورود نمرات'!N30*2)+'ورود نمرات'!M30)/3)),0.25)</f>
        <v>10</v>
      </c>
      <c r="N30" s="70"/>
      <c r="O30" s="70">
        <f>CEILING(IF('ورود نمرات'!P30=97,'ورود نمرات'!O30,IF('ورود نمرات'!P30=98,'ورود نمرات'!O30/3,(('ورود نمرات'!P30*2)+'ورود نمرات'!O30)/3)),0.25)</f>
        <v>18</v>
      </c>
      <c r="P30" s="70"/>
      <c r="Q30" s="70">
        <f>CEILING(IF('ورود نمرات'!R30=97,'ورود نمرات'!Q30,IF('ورود نمرات'!R30=98,'ورود نمرات'!Q30/3,(('ورود نمرات'!R30*2)+'ورود نمرات'!Q30)/3)),0.25)</f>
        <v>8.75</v>
      </c>
      <c r="R30" s="70"/>
      <c r="S30" s="70">
        <f>CEILING(IF('ورود نمرات'!T30=97,'ورود نمرات'!S30,IF('ورود نمرات'!T30=98,'ورود نمرات'!S30/3,(('ورود نمرات'!T30*2)+'ورود نمرات'!S30)/3)),0.25)</f>
        <v>12.5</v>
      </c>
      <c r="T30" s="70"/>
      <c r="U30" s="70">
        <f>CEILING(IF('ورود نمرات'!V30=97,'ورود نمرات'!U30,IF('ورود نمرات'!V30=98,'ورود نمرات'!U30/3,(('ورود نمرات'!V30*2)+'ورود نمرات'!U30)/3)),0.25)</f>
        <v>20</v>
      </c>
      <c r="V30" s="70"/>
      <c r="W30" s="70">
        <f>CEILING(IF('ورود نمرات'!X30=97,'ورود نمرات'!W30,IF('ورود نمرات'!X30=98,'ورود نمرات'!W30/3,(('ورود نمرات'!X30*2)+'ورود نمرات'!W30)/3)),0.25)</f>
        <v>14.75</v>
      </c>
      <c r="X30" s="70"/>
      <c r="Y30" s="70">
        <f>CEILING(IF('ورود نمرات'!Z30=97,'ورود نمرات'!Y30,IF('ورود نمرات'!Z30=98,'ورود نمرات'!Y30/3,(('ورود نمرات'!Z30*2)+'ورود نمرات'!Y30)/3)),0.25)</f>
        <v>20</v>
      </c>
      <c r="Z30" s="70"/>
      <c r="AA30" s="70">
        <f>CEILING(IF('ورود نمرات'!AB30=97,'ورود نمرات'!AA30,IF('ورود نمرات'!AB30=98,'ورود نمرات'!AA30/3,(('ورود نمرات'!AB30*2)+'ورود نمرات'!AA30)/3)),0.25)</f>
        <v>20</v>
      </c>
      <c r="AB30" s="70"/>
      <c r="AC30" s="70">
        <f>CEILING(IF('ورود نمرات'!AD30=97,'ورود نمرات'!AC30,IF('ورود نمرات'!AD30=98,'ورود نمرات'!AC30/3,(('ورود نمرات'!AD30*2)+'ورود نمرات'!AC30)/3)),0.25)</f>
        <v>20</v>
      </c>
      <c r="AD30" s="70"/>
      <c r="AE30" s="70">
        <f>CEILING(IF('ورود نمرات'!AF30=97,'ورود نمرات'!AE30,IF('ورود نمرات'!AF30=98,'ورود نمرات'!AE30/3,(('ورود نمرات'!AF30*2)+'ورود نمرات'!AE30)/3)),0.25)</f>
        <v>15.75</v>
      </c>
      <c r="AF30" s="70"/>
      <c r="AG30" s="70">
        <f>CEILING(IF('ورود نمرات'!AH30=97,'ورود نمرات'!AG30,IF('ورود نمرات'!AH30=98,'ورود نمرات'!AG30/3,(('ورود نمرات'!AH30*2)+'ورود نمرات'!AG30)/3)),0.25)</f>
        <v>10</v>
      </c>
      <c r="AH30" s="70"/>
      <c r="AI30" s="70">
        <f>CEILING(IF('ورود نمرات'!AJ30=97,'ورود نمرات'!AI30,IF('ورود نمرات'!AJ30=98,'ورود نمرات'!AI30/3,(('ورود نمرات'!AJ30*2)+'ورود نمرات'!AI30)/3)),0.25)</f>
        <v>20</v>
      </c>
      <c r="AJ30" s="70"/>
      <c r="AK30" s="70">
        <f>'ورود نمرات'!AL30*2</f>
        <v>40</v>
      </c>
      <c r="AL30" s="70"/>
      <c r="AM30" s="70">
        <f>CEILING('ورود نمرات'!AN30,0.25)</f>
        <v>6</v>
      </c>
      <c r="AN30" s="70"/>
      <c r="AO30" s="47">
        <f t="shared" si="18"/>
        <v>12</v>
      </c>
      <c r="AP30" s="47"/>
      <c r="AQ30" s="47">
        <f t="shared" si="19"/>
        <v>10</v>
      </c>
      <c r="AR30" s="47"/>
      <c r="AS30" s="47">
        <f t="shared" si="20"/>
        <v>1</v>
      </c>
      <c r="AT30" s="47"/>
      <c r="AU30" s="47">
        <f t="shared" si="21"/>
        <v>11</v>
      </c>
      <c r="AV30" s="47"/>
      <c r="AW30" s="47">
        <f t="shared" si="22"/>
        <v>10</v>
      </c>
      <c r="AX30" s="47"/>
      <c r="AY30" s="47">
        <f t="shared" si="23"/>
        <v>23</v>
      </c>
      <c r="AZ30" s="47"/>
      <c r="BA30" s="47">
        <f t="shared" si="24"/>
        <v>4</v>
      </c>
      <c r="BB30" s="47"/>
      <c r="BC30" s="47">
        <f t="shared" si="25"/>
        <v>17</v>
      </c>
      <c r="BD30" s="47"/>
      <c r="BE30" s="47">
        <f t="shared" si="26"/>
        <v>13</v>
      </c>
      <c r="BF30" s="47"/>
      <c r="BG30" s="47">
        <f t="shared" si="27"/>
        <v>1</v>
      </c>
      <c r="BH30" s="47"/>
      <c r="BI30" s="47">
        <f t="shared" si="28"/>
        <v>15</v>
      </c>
      <c r="BJ30" s="47"/>
      <c r="BK30" s="47">
        <f t="shared" si="29"/>
        <v>1</v>
      </c>
      <c r="BL30" s="47"/>
      <c r="BM30" s="47">
        <f t="shared" si="30"/>
        <v>1</v>
      </c>
      <c r="BN30" s="47"/>
      <c r="BO30" s="47">
        <f t="shared" si="31"/>
        <v>1</v>
      </c>
      <c r="BP30" s="47"/>
      <c r="BQ30" s="47">
        <f t="shared" si="32"/>
        <v>38</v>
      </c>
      <c r="BR30" s="47"/>
      <c r="BS30" s="47">
        <f t="shared" si="33"/>
        <v>32</v>
      </c>
      <c r="BT30" s="47"/>
      <c r="BU30" s="47">
        <f t="shared" si="34"/>
        <v>1</v>
      </c>
      <c r="BV30" s="47"/>
      <c r="BW30" s="47">
        <f t="shared" si="35"/>
        <v>1</v>
      </c>
      <c r="BX30" s="47"/>
      <c r="BY30" s="47">
        <f t="shared" si="36"/>
        <v>37</v>
      </c>
      <c r="BZ30" s="47"/>
    </row>
    <row r="31" spans="1:78" ht="17.25">
      <c r="A31" s="2" t="str">
        <f>'ورود نمرات'!A31</f>
        <v xml:space="preserve">امیر </v>
      </c>
      <c r="B31" s="2" t="str">
        <f>'ورود نمرات'!B31</f>
        <v>كلاته ملائی</v>
      </c>
      <c r="C31" s="70">
        <f>CEILING(IF('ورود نمرات'!D31=97,'ورود نمرات'!C31,IF('ورود نمرات'!D31=98,'ورود نمرات'!C31/3,(('ورود نمرات'!D31*2)+'ورود نمرات'!C31)/3)),0.25)</f>
        <v>15.5</v>
      </c>
      <c r="D31" s="70"/>
      <c r="E31" s="70">
        <f>CEILING(IF('ورود نمرات'!F31=97,'ورود نمرات'!E31,IF('ورود نمرات'!F31=98,'ورود نمرات'!E31/3,(('ورود نمرات'!F31*2)+'ورود نمرات'!E31)/3)),0.25)</f>
        <v>14</v>
      </c>
      <c r="F31" s="70"/>
      <c r="G31" s="70">
        <f>CEILING(IF('ورود نمرات'!H31=97,'ورود نمرات'!G31,IF('ورود نمرات'!H31=98,'ورود نمرات'!G31/3,(('ورود نمرات'!H31*2)+'ورود نمرات'!G31)/3)),0.25)</f>
        <v>17.75</v>
      </c>
      <c r="H31" s="70"/>
      <c r="I31" s="70">
        <f>CEILING(IF('ورود نمرات'!J31=97,'ورود نمرات'!I31,IF('ورود نمرات'!J31=98,'ورود نمرات'!I31/3,(('ورود نمرات'!J31*2)+'ورود نمرات'!I31)/3)),0.25)</f>
        <v>17</v>
      </c>
      <c r="J31" s="70"/>
      <c r="K31" s="70">
        <f>CEILING(IF('ورود نمرات'!L31=97,'ورود نمرات'!K31,IF('ورود نمرات'!L31=98,'ورود نمرات'!K31/3,(('ورود نمرات'!L31*2)+'ورود نمرات'!K31)/3)),0.25)</f>
        <v>14</v>
      </c>
      <c r="L31" s="70"/>
      <c r="M31" s="70">
        <f>CEILING(IF('ورود نمرات'!N31=97,'ورود نمرات'!M31,IF('ورود نمرات'!N31=98,'ورود نمرات'!M31/3,(('ورود نمرات'!N31*2)+'ورود نمرات'!M31)/3)),0.25)</f>
        <v>7.75</v>
      </c>
      <c r="N31" s="70"/>
      <c r="O31" s="70">
        <f>CEILING(IF('ورود نمرات'!P31=97,'ورود نمرات'!O31,IF('ورود نمرات'!P31=98,'ورود نمرات'!O31/3,(('ورود نمرات'!P31*2)+'ورود نمرات'!O31)/3)),0.25)</f>
        <v>8.75</v>
      </c>
      <c r="P31" s="70"/>
      <c r="Q31" s="70">
        <f>CEILING(IF('ورود نمرات'!R31=97,'ورود نمرات'!Q31,IF('ورود نمرات'!R31=98,'ورود نمرات'!Q31/3,(('ورود نمرات'!R31*2)+'ورود نمرات'!Q31)/3)),0.25)</f>
        <v>4</v>
      </c>
      <c r="R31" s="70"/>
      <c r="S31" s="70">
        <f>CEILING(IF('ورود نمرات'!T31=97,'ورود نمرات'!S31,IF('ورود نمرات'!T31=98,'ورود نمرات'!S31/3,(('ورود نمرات'!T31*2)+'ورود نمرات'!S31)/3)),0.25)</f>
        <v>5</v>
      </c>
      <c r="T31" s="70"/>
      <c r="U31" s="70">
        <f>CEILING(IF('ورود نمرات'!V31=97,'ورود نمرات'!U31,IF('ورود نمرات'!V31=98,'ورود نمرات'!U31/3,(('ورود نمرات'!V31*2)+'ورود نمرات'!U31)/3)),0.25)</f>
        <v>20</v>
      </c>
      <c r="V31" s="70"/>
      <c r="W31" s="70">
        <f>CEILING(IF('ورود نمرات'!X31=97,'ورود نمرات'!W31,IF('ورود نمرات'!X31=98,'ورود نمرات'!W31/3,(('ورود نمرات'!X31*2)+'ورود نمرات'!W31)/3)),0.25)</f>
        <v>9.5</v>
      </c>
      <c r="X31" s="70"/>
      <c r="Y31" s="70">
        <f>CEILING(IF('ورود نمرات'!Z31=97,'ورود نمرات'!Y31,IF('ورود نمرات'!Z31=98,'ورود نمرات'!Y31/3,(('ورود نمرات'!Z31*2)+'ورود نمرات'!Y31)/3)),0.25)</f>
        <v>19.5</v>
      </c>
      <c r="Z31" s="70"/>
      <c r="AA31" s="70">
        <f>CEILING(IF('ورود نمرات'!AB31=97,'ورود نمرات'!AA31,IF('ورود نمرات'!AB31=98,'ورود نمرات'!AA31/3,(('ورود نمرات'!AB31*2)+'ورود نمرات'!AA31)/3)),0.25)</f>
        <v>10</v>
      </c>
      <c r="AB31" s="70"/>
      <c r="AC31" s="70">
        <f>CEILING(IF('ورود نمرات'!AD31=97,'ورود نمرات'!AC31,IF('ورود نمرات'!AD31=98,'ورود نمرات'!AC31/3,(('ورود نمرات'!AD31*2)+'ورود نمرات'!AC31)/3)),0.25)</f>
        <v>20</v>
      </c>
      <c r="AD31" s="70"/>
      <c r="AE31" s="70">
        <f>CEILING(IF('ورود نمرات'!AF31=97,'ورود نمرات'!AE31,IF('ورود نمرات'!AF31=98,'ورود نمرات'!AE31/3,(('ورود نمرات'!AF31*2)+'ورود نمرات'!AE31)/3)),0.25)</f>
        <v>20</v>
      </c>
      <c r="AF31" s="70"/>
      <c r="AG31" s="70">
        <f>CEILING(IF('ورود نمرات'!AH31=97,'ورود نمرات'!AG31,IF('ورود نمرات'!AH31=98,'ورود نمرات'!AG31/3,(('ورود نمرات'!AH31*2)+'ورود نمرات'!AG31)/3)),0.25)</f>
        <v>20</v>
      </c>
      <c r="AH31" s="70"/>
      <c r="AI31" s="70">
        <f>CEILING(IF('ورود نمرات'!AJ31=97,'ورود نمرات'!AI31,IF('ورود نمرات'!AJ31=98,'ورود نمرات'!AI31/3,(('ورود نمرات'!AJ31*2)+'ورود نمرات'!AI31)/3)),0.25)</f>
        <v>15.75</v>
      </c>
      <c r="AJ31" s="70"/>
      <c r="AK31" s="70">
        <f>'ورود نمرات'!AL31*2</f>
        <v>40</v>
      </c>
      <c r="AL31" s="70"/>
      <c r="AM31" s="70">
        <f>CEILING('ورود نمرات'!AN31,0.25)</f>
        <v>8.5</v>
      </c>
      <c r="AN31" s="70"/>
      <c r="AO31" s="47">
        <f t="shared" si="18"/>
        <v>33</v>
      </c>
      <c r="AP31" s="47"/>
      <c r="AQ31" s="47">
        <f t="shared" si="19"/>
        <v>23</v>
      </c>
      <c r="AR31" s="47"/>
      <c r="AS31" s="47">
        <f t="shared" si="20"/>
        <v>12</v>
      </c>
      <c r="AT31" s="47"/>
      <c r="AU31" s="47">
        <f t="shared" si="21"/>
        <v>31</v>
      </c>
      <c r="AV31" s="47"/>
      <c r="AW31" s="47">
        <f t="shared" si="22"/>
        <v>25</v>
      </c>
      <c r="AX31" s="47"/>
      <c r="AY31" s="47">
        <f t="shared" si="23"/>
        <v>36</v>
      </c>
      <c r="AZ31" s="47"/>
      <c r="BA31" s="47">
        <f t="shared" si="24"/>
        <v>25</v>
      </c>
      <c r="BB31" s="47"/>
      <c r="BC31" s="47">
        <f t="shared" si="25"/>
        <v>29</v>
      </c>
      <c r="BD31" s="47"/>
      <c r="BE31" s="47">
        <f t="shared" si="26"/>
        <v>42</v>
      </c>
      <c r="BF31" s="47"/>
      <c r="BG31" s="47">
        <f t="shared" si="27"/>
        <v>1</v>
      </c>
      <c r="BH31" s="47"/>
      <c r="BI31" s="47">
        <f t="shared" si="28"/>
        <v>30</v>
      </c>
      <c r="BJ31" s="47"/>
      <c r="BK31" s="47">
        <f t="shared" si="29"/>
        <v>16</v>
      </c>
      <c r="BL31" s="47"/>
      <c r="BM31" s="47">
        <f t="shared" si="30"/>
        <v>30</v>
      </c>
      <c r="BN31" s="47"/>
      <c r="BO31" s="47">
        <f t="shared" si="31"/>
        <v>1</v>
      </c>
      <c r="BP31" s="47"/>
      <c r="BQ31" s="47">
        <f t="shared" si="32"/>
        <v>1</v>
      </c>
      <c r="BR31" s="47"/>
      <c r="BS31" s="47">
        <f t="shared" si="33"/>
        <v>1</v>
      </c>
      <c r="BT31" s="47"/>
      <c r="BU31" s="47">
        <f t="shared" si="34"/>
        <v>34</v>
      </c>
      <c r="BV31" s="47"/>
      <c r="BW31" s="47">
        <f t="shared" si="35"/>
        <v>1</v>
      </c>
      <c r="BX31" s="47"/>
      <c r="BY31" s="47">
        <f t="shared" si="36"/>
        <v>35</v>
      </c>
      <c r="BZ31" s="47"/>
    </row>
    <row r="32" spans="1:78" ht="17.25">
      <c r="A32" s="2" t="str">
        <f>'ورود نمرات'!A32</f>
        <v xml:space="preserve">محمد </v>
      </c>
      <c r="B32" s="2" t="str">
        <f>'ورود نمرات'!B32</f>
        <v>مختاری مقدم</v>
      </c>
      <c r="C32" s="70">
        <f>CEILING(IF('ورود نمرات'!D32=97,'ورود نمرات'!C32,IF('ورود نمرات'!D32=98,'ورود نمرات'!C32/3,(('ورود نمرات'!D32*2)+'ورود نمرات'!C32)/3)),0.25)</f>
        <v>19</v>
      </c>
      <c r="D32" s="70"/>
      <c r="E32" s="70">
        <f>CEILING(IF('ورود نمرات'!F32=97,'ورود نمرات'!E32,IF('ورود نمرات'!F32=98,'ورود نمرات'!E32/3,(('ورود نمرات'!F32*2)+'ورود نمرات'!E32)/3)),0.25)</f>
        <v>4</v>
      </c>
      <c r="F32" s="70"/>
      <c r="G32" s="70">
        <f>CEILING(IF('ورود نمرات'!H32=97,'ورود نمرات'!G32,IF('ورود نمرات'!H32=98,'ورود نمرات'!G32/3,(('ورود نمرات'!H32*2)+'ورود نمرات'!G32)/3)),0.25)</f>
        <v>11.5</v>
      </c>
      <c r="H32" s="70"/>
      <c r="I32" s="70">
        <f>CEILING(IF('ورود نمرات'!J32=97,'ورود نمرات'!I32,IF('ورود نمرات'!J32=98,'ورود نمرات'!I32/3,(('ورود نمرات'!J32*2)+'ورود نمرات'!I32)/3)),0.25)</f>
        <v>16</v>
      </c>
      <c r="J32" s="70"/>
      <c r="K32" s="70">
        <f>CEILING(IF('ورود نمرات'!L32=97,'ورود نمرات'!K32,IF('ورود نمرات'!L32=98,'ورود نمرات'!K32/3,(('ورود نمرات'!L32*2)+'ورود نمرات'!K32)/3)),0.25)</f>
        <v>10</v>
      </c>
      <c r="L32" s="70"/>
      <c r="M32" s="70">
        <f>CEILING(IF('ورود نمرات'!N32=97,'ورود نمرات'!M32,IF('ورود نمرات'!N32=98,'ورود نمرات'!M32/3,(('ورود نمرات'!N32*2)+'ورود نمرات'!M32)/3)),0.25)</f>
        <v>10.5</v>
      </c>
      <c r="N32" s="70"/>
      <c r="O32" s="70">
        <f>CEILING(IF('ورود نمرات'!P32=97,'ورود نمرات'!O32,IF('ورود نمرات'!P32=98,'ورود نمرات'!O32/3,(('ورود نمرات'!P32*2)+'ورود نمرات'!O32)/3)),0.25)</f>
        <v>2.5</v>
      </c>
      <c r="P32" s="70"/>
      <c r="Q32" s="70">
        <f>CEILING(IF('ورود نمرات'!R32=97,'ورود نمرات'!Q32,IF('ورود نمرات'!R32=98,'ورود نمرات'!Q32/3,(('ورود نمرات'!R32*2)+'ورود نمرات'!Q32)/3)),0.25)</f>
        <v>11</v>
      </c>
      <c r="R32" s="70"/>
      <c r="S32" s="70">
        <f>CEILING(IF('ورود نمرات'!T32=97,'ورود نمرات'!S32,IF('ورود نمرات'!T32=98,'ورود نمرات'!S32/3,(('ورود نمرات'!T32*2)+'ورود نمرات'!S32)/3)),0.25)</f>
        <v>5</v>
      </c>
      <c r="T32" s="70"/>
      <c r="U32" s="70">
        <f>CEILING(IF('ورود نمرات'!V32=97,'ورود نمرات'!U32,IF('ورود نمرات'!V32=98,'ورود نمرات'!U32/3,(('ورود نمرات'!V32*2)+'ورود نمرات'!U32)/3)),0.25)</f>
        <v>19.75</v>
      </c>
      <c r="V32" s="70"/>
      <c r="W32" s="70">
        <f>CEILING(IF('ورود نمرات'!X32=97,'ورود نمرات'!W32,IF('ورود نمرات'!X32=98,'ورود نمرات'!W32/3,(('ورود نمرات'!X32*2)+'ورود نمرات'!W32)/3)),0.25)</f>
        <v>6.75</v>
      </c>
      <c r="X32" s="70"/>
      <c r="Y32" s="70">
        <f>CEILING(IF('ورود نمرات'!Z32=97,'ورود نمرات'!Y32,IF('ورود نمرات'!Z32=98,'ورود نمرات'!Y32/3,(('ورود نمرات'!Z32*2)+'ورود نمرات'!Y32)/3)),0.25)</f>
        <v>10</v>
      </c>
      <c r="Z32" s="70"/>
      <c r="AA32" s="70">
        <f>CEILING(IF('ورود نمرات'!AB32=97,'ورود نمرات'!AA32,IF('ورود نمرات'!AB32=98,'ورود نمرات'!AA32/3,(('ورود نمرات'!AB32*2)+'ورود نمرات'!AA32)/3)),0.25)</f>
        <v>10</v>
      </c>
      <c r="AB32" s="70"/>
      <c r="AC32" s="70">
        <f>CEILING(IF('ورود نمرات'!AD32=97,'ورود نمرات'!AC32,IF('ورود نمرات'!AD32=98,'ورود نمرات'!AC32/3,(('ورود نمرات'!AD32*2)+'ورود نمرات'!AC32)/3)),0.25)</f>
        <v>20</v>
      </c>
      <c r="AD32" s="70"/>
      <c r="AE32" s="70">
        <f>CEILING(IF('ورود نمرات'!AF32=97,'ورود نمرات'!AE32,IF('ورود نمرات'!AF32=98,'ورود نمرات'!AE32/3,(('ورود نمرات'!AF32*2)+'ورود نمرات'!AE32)/3)),0.25)</f>
        <v>20</v>
      </c>
      <c r="AF32" s="70"/>
      <c r="AG32" s="70">
        <f>CEILING(IF('ورود نمرات'!AH32=97,'ورود نمرات'!AG32,IF('ورود نمرات'!AH32=98,'ورود نمرات'!AG32/3,(('ورود نمرات'!AH32*2)+'ورود نمرات'!AG32)/3)),0.25)</f>
        <v>10</v>
      </c>
      <c r="AH32" s="70"/>
      <c r="AI32" s="70">
        <f>CEILING(IF('ورود نمرات'!AJ32=97,'ورود نمرات'!AI32,IF('ورود نمرات'!AJ32=98,'ورود نمرات'!AI32/3,(('ورود نمرات'!AJ32*2)+'ورود نمرات'!AI32)/3)),0.25)</f>
        <v>20</v>
      </c>
      <c r="AJ32" s="70"/>
      <c r="AK32" s="70">
        <f>'ورود نمرات'!AL32*2</f>
        <v>26</v>
      </c>
      <c r="AL32" s="70"/>
      <c r="AM32" s="70">
        <f>CEILING('ورود نمرات'!AN32,0.25)</f>
        <v>11.5</v>
      </c>
      <c r="AN32" s="70"/>
      <c r="AO32" s="47">
        <f t="shared" si="18"/>
        <v>16</v>
      </c>
      <c r="AP32" s="47"/>
      <c r="AQ32" s="47">
        <f t="shared" si="19"/>
        <v>43</v>
      </c>
      <c r="AR32" s="47"/>
      <c r="AS32" s="47">
        <f t="shared" si="20"/>
        <v>27</v>
      </c>
      <c r="AT32" s="47"/>
      <c r="AU32" s="47">
        <f t="shared" si="21"/>
        <v>35</v>
      </c>
      <c r="AV32" s="47"/>
      <c r="AW32" s="47">
        <f t="shared" si="22"/>
        <v>30</v>
      </c>
      <c r="AX32" s="47"/>
      <c r="AY32" s="47">
        <f t="shared" si="23"/>
        <v>22</v>
      </c>
      <c r="AZ32" s="47"/>
      <c r="BA32" s="47">
        <f t="shared" si="24"/>
        <v>43</v>
      </c>
      <c r="BB32" s="47"/>
      <c r="BC32" s="47">
        <f t="shared" si="25"/>
        <v>13</v>
      </c>
      <c r="BD32" s="47"/>
      <c r="BE32" s="47">
        <f t="shared" si="26"/>
        <v>42</v>
      </c>
      <c r="BF32" s="47"/>
      <c r="BG32" s="47">
        <f t="shared" si="27"/>
        <v>38</v>
      </c>
      <c r="BH32" s="47"/>
      <c r="BI32" s="47">
        <f t="shared" si="28"/>
        <v>37</v>
      </c>
      <c r="BJ32" s="47"/>
      <c r="BK32" s="47">
        <f t="shared" si="29"/>
        <v>38</v>
      </c>
      <c r="BL32" s="47"/>
      <c r="BM32" s="47">
        <f t="shared" si="30"/>
        <v>30</v>
      </c>
      <c r="BN32" s="47"/>
      <c r="BO32" s="47">
        <f t="shared" si="31"/>
        <v>1</v>
      </c>
      <c r="BP32" s="47"/>
      <c r="BQ32" s="47">
        <f t="shared" si="32"/>
        <v>1</v>
      </c>
      <c r="BR32" s="47"/>
      <c r="BS32" s="47">
        <f t="shared" si="33"/>
        <v>32</v>
      </c>
      <c r="BT32" s="47"/>
      <c r="BU32" s="47">
        <f t="shared" si="34"/>
        <v>1</v>
      </c>
      <c r="BV32" s="47"/>
      <c r="BW32" s="47">
        <f t="shared" si="35"/>
        <v>40</v>
      </c>
      <c r="BX32" s="47"/>
      <c r="BY32" s="47">
        <f t="shared" si="36"/>
        <v>30</v>
      </c>
      <c r="BZ32" s="47"/>
    </row>
    <row r="33" spans="1:78" ht="17.25">
      <c r="A33" s="2" t="str">
        <f>'ورود نمرات'!A33</f>
        <v xml:space="preserve">مهدی  </v>
      </c>
      <c r="B33" s="2" t="str">
        <f>'ورود نمرات'!B33</f>
        <v>مرتضوی</v>
      </c>
      <c r="C33" s="70">
        <f>CEILING(IF('ورود نمرات'!D33=97,'ورود نمرات'!C33,IF('ورود نمرات'!D33=98,'ورود نمرات'!C33/3,(('ورود نمرات'!D33*2)+'ورود نمرات'!C33)/3)),0.25)</f>
        <v>20</v>
      </c>
      <c r="D33" s="70"/>
      <c r="E33" s="70">
        <f>CEILING(IF('ورود نمرات'!F33=97,'ورود نمرات'!E33,IF('ورود نمرات'!F33=98,'ورود نمرات'!E33/3,(('ورود نمرات'!F33*2)+'ورود نمرات'!E33)/3)),0.25)</f>
        <v>18.75</v>
      </c>
      <c r="F33" s="70"/>
      <c r="G33" s="70">
        <f>CEILING(IF('ورود نمرات'!H33=97,'ورود نمرات'!G33,IF('ورود نمرات'!H33=98,'ورود نمرات'!G33/3,(('ورود نمرات'!H33*2)+'ورود نمرات'!G33)/3)),0.25)</f>
        <v>20</v>
      </c>
      <c r="H33" s="70"/>
      <c r="I33" s="70">
        <f>CEILING(IF('ورود نمرات'!J33=97,'ورود نمرات'!I33,IF('ورود نمرات'!J33=98,'ورود نمرات'!I33/3,(('ورود نمرات'!J33*2)+'ورود نمرات'!I33)/3)),0.25)</f>
        <v>20</v>
      </c>
      <c r="J33" s="70"/>
      <c r="K33" s="70">
        <f>CEILING(IF('ورود نمرات'!L33=97,'ورود نمرات'!K33,IF('ورود نمرات'!L33=98,'ورود نمرات'!K33/3,(('ورود نمرات'!L33*2)+'ورود نمرات'!K33)/3)),0.25)</f>
        <v>20</v>
      </c>
      <c r="L33" s="70"/>
      <c r="M33" s="70">
        <f>CEILING(IF('ورود نمرات'!N33=97,'ورود نمرات'!M33,IF('ورود نمرات'!N33=98,'ورود نمرات'!M33/3,(('ورود نمرات'!N33*2)+'ورود نمرات'!M33)/3)),0.25)</f>
        <v>20</v>
      </c>
      <c r="N33" s="70"/>
      <c r="O33" s="70">
        <f>CEILING(IF('ورود نمرات'!P33=97,'ورود نمرات'!O33,IF('ورود نمرات'!P33=98,'ورود نمرات'!O33/3,(('ورود نمرات'!P33*2)+'ورود نمرات'!O33)/3)),0.25)</f>
        <v>6.75</v>
      </c>
      <c r="P33" s="70"/>
      <c r="Q33" s="70">
        <f>CEILING(IF('ورود نمرات'!R33=97,'ورود نمرات'!Q33,IF('ورود نمرات'!R33=98,'ورود نمرات'!Q33/3,(('ورود نمرات'!R33*2)+'ورود نمرات'!Q33)/3)),0.25)</f>
        <v>15.5</v>
      </c>
      <c r="R33" s="70"/>
      <c r="S33" s="70">
        <f>CEILING(IF('ورود نمرات'!T33=97,'ورود نمرات'!S33,IF('ورود نمرات'!T33=98,'ورود نمرات'!S33/3,(('ورود نمرات'!T33*2)+'ورود نمرات'!S33)/3)),0.25)</f>
        <v>15.5</v>
      </c>
      <c r="T33" s="70"/>
      <c r="U33" s="70">
        <f>CEILING(IF('ورود نمرات'!V33=97,'ورود نمرات'!U33,IF('ورود نمرات'!V33=98,'ورود نمرات'!U33/3,(('ورود نمرات'!V33*2)+'ورود نمرات'!U33)/3)),0.25)</f>
        <v>20</v>
      </c>
      <c r="V33" s="70"/>
      <c r="W33" s="70">
        <f>CEILING(IF('ورود نمرات'!X33=97,'ورود نمرات'!W33,IF('ورود نمرات'!X33=98,'ورود نمرات'!W33/3,(('ورود نمرات'!X33*2)+'ورود نمرات'!W33)/3)),0.25)</f>
        <v>20</v>
      </c>
      <c r="X33" s="70"/>
      <c r="Y33" s="70">
        <f>CEILING(IF('ورود نمرات'!Z33=97,'ورود نمرات'!Y33,IF('ورود نمرات'!Z33=98,'ورود نمرات'!Y33/3,(('ورود نمرات'!Z33*2)+'ورود نمرات'!Y33)/3)),0.25)</f>
        <v>20</v>
      </c>
      <c r="Z33" s="70"/>
      <c r="AA33" s="70">
        <f>CEILING(IF('ورود نمرات'!AB33=97,'ورود نمرات'!AA33,IF('ورود نمرات'!AB33=98,'ورود نمرات'!AA33/3,(('ورود نمرات'!AB33*2)+'ورود نمرات'!AA33)/3)),0.25)</f>
        <v>20</v>
      </c>
      <c r="AB33" s="70"/>
      <c r="AC33" s="70">
        <f>CEILING(IF('ورود نمرات'!AD33=97,'ورود نمرات'!AC33,IF('ورود نمرات'!AD33=98,'ورود نمرات'!AC33/3,(('ورود نمرات'!AD33*2)+'ورود نمرات'!AC33)/3)),0.25)</f>
        <v>20</v>
      </c>
      <c r="AD33" s="70"/>
      <c r="AE33" s="70">
        <f>CEILING(IF('ورود نمرات'!AF33=97,'ورود نمرات'!AE33,IF('ورود نمرات'!AF33=98,'ورود نمرات'!AE33/3,(('ورود نمرات'!AF33*2)+'ورود نمرات'!AE33)/3)),0.25)</f>
        <v>20</v>
      </c>
      <c r="AF33" s="70"/>
      <c r="AG33" s="70">
        <f>CEILING(IF('ورود نمرات'!AH33=97,'ورود نمرات'!AG33,IF('ورود نمرات'!AH33=98,'ورود نمرات'!AG33/3,(('ورود نمرات'!AH33*2)+'ورود نمرات'!AG33)/3)),0.25)</f>
        <v>20</v>
      </c>
      <c r="AH33" s="70"/>
      <c r="AI33" s="70">
        <f>CEILING(IF('ورود نمرات'!AJ33=97,'ورود نمرات'!AI33,IF('ورود نمرات'!AJ33=98,'ورود نمرات'!AI33/3,(('ورود نمرات'!AJ33*2)+'ورود نمرات'!AI33)/3)),0.25)</f>
        <v>20</v>
      </c>
      <c r="AJ33" s="70"/>
      <c r="AK33" s="70">
        <f>'ورود نمرات'!AL33*2</f>
        <v>40</v>
      </c>
      <c r="AL33" s="70"/>
      <c r="AM33" s="70">
        <f>CEILING('ورود نمرات'!AN33,0.25)</f>
        <v>17</v>
      </c>
      <c r="AN33" s="70"/>
      <c r="AO33" s="47">
        <f t="shared" si="18"/>
        <v>1</v>
      </c>
      <c r="AP33" s="47"/>
      <c r="AQ33" s="47">
        <f t="shared" si="19"/>
        <v>10</v>
      </c>
      <c r="AR33" s="47"/>
      <c r="AS33" s="47">
        <f t="shared" si="20"/>
        <v>1</v>
      </c>
      <c r="AT33" s="47"/>
      <c r="AU33" s="47">
        <f t="shared" si="21"/>
        <v>1</v>
      </c>
      <c r="AV33" s="47"/>
      <c r="AW33" s="47">
        <f t="shared" si="22"/>
        <v>1</v>
      </c>
      <c r="AX33" s="47"/>
      <c r="AY33" s="47">
        <f t="shared" si="23"/>
        <v>1</v>
      </c>
      <c r="AZ33" s="47"/>
      <c r="BA33" s="47">
        <f t="shared" si="24"/>
        <v>37</v>
      </c>
      <c r="BB33" s="47"/>
      <c r="BC33" s="47">
        <f t="shared" si="25"/>
        <v>4</v>
      </c>
      <c r="BD33" s="47"/>
      <c r="BE33" s="47">
        <f t="shared" si="26"/>
        <v>8</v>
      </c>
      <c r="BF33" s="47"/>
      <c r="BG33" s="47">
        <f t="shared" si="27"/>
        <v>1</v>
      </c>
      <c r="BH33" s="47"/>
      <c r="BI33" s="47">
        <f t="shared" si="28"/>
        <v>1</v>
      </c>
      <c r="BJ33" s="47"/>
      <c r="BK33" s="47">
        <f t="shared" si="29"/>
        <v>1</v>
      </c>
      <c r="BL33" s="47"/>
      <c r="BM33" s="47">
        <f t="shared" si="30"/>
        <v>1</v>
      </c>
      <c r="BN33" s="47"/>
      <c r="BO33" s="47">
        <f t="shared" si="31"/>
        <v>1</v>
      </c>
      <c r="BP33" s="47"/>
      <c r="BQ33" s="47">
        <f t="shared" si="32"/>
        <v>1</v>
      </c>
      <c r="BR33" s="47"/>
      <c r="BS33" s="47">
        <f t="shared" si="33"/>
        <v>1</v>
      </c>
      <c r="BT33" s="47"/>
      <c r="BU33" s="47">
        <f t="shared" si="34"/>
        <v>1</v>
      </c>
      <c r="BV33" s="47"/>
      <c r="BW33" s="47">
        <f t="shared" si="35"/>
        <v>1</v>
      </c>
      <c r="BX33" s="47"/>
      <c r="BY33" s="47">
        <f t="shared" si="36"/>
        <v>18</v>
      </c>
      <c r="BZ33" s="47"/>
    </row>
    <row r="34" spans="1:78" ht="17.25">
      <c r="A34" s="2" t="str">
        <f>'ورود نمرات'!A34</f>
        <v xml:space="preserve">علیرضا </v>
      </c>
      <c r="B34" s="2" t="str">
        <f>'ورود نمرات'!B34</f>
        <v>نجاری ارانی</v>
      </c>
      <c r="C34" s="70">
        <f>CEILING(IF('ورود نمرات'!D34=97,'ورود نمرات'!C34,IF('ورود نمرات'!D34=98,'ورود نمرات'!C34/3,(('ورود نمرات'!D34*2)+'ورود نمرات'!C34)/3)),0.25)</f>
        <v>15</v>
      </c>
      <c r="D34" s="70"/>
      <c r="E34" s="70">
        <f>CEILING(IF('ورود نمرات'!F34=97,'ورود نمرات'!E34,IF('ورود نمرات'!F34=98,'ورود نمرات'!E34/3,(('ورود نمرات'!F34*2)+'ورود نمرات'!E34)/3)),0.25)</f>
        <v>11.75</v>
      </c>
      <c r="F34" s="70"/>
      <c r="G34" s="70">
        <f>CEILING(IF('ورود نمرات'!H34=97,'ورود نمرات'!G34,IF('ورود نمرات'!H34=98,'ورود نمرات'!G34/3,(('ورود نمرات'!H34*2)+'ورود نمرات'!G34)/3)),0.25)</f>
        <v>15.75</v>
      </c>
      <c r="H34" s="70"/>
      <c r="I34" s="70">
        <f>CEILING(IF('ورود نمرات'!J34=97,'ورود نمرات'!I34,IF('ورود نمرات'!J34=98,'ورود نمرات'!I34/3,(('ورود نمرات'!J34*2)+'ورود نمرات'!I34)/3)),0.25)</f>
        <v>19.5</v>
      </c>
      <c r="J34" s="70"/>
      <c r="K34" s="70">
        <f>CEILING(IF('ورود نمرات'!L34=97,'ورود نمرات'!K34,IF('ورود نمرات'!L34=98,'ورود نمرات'!K34/3,(('ورود نمرات'!L34*2)+'ورود نمرات'!K34)/3)),0.25)</f>
        <v>18</v>
      </c>
      <c r="L34" s="70"/>
      <c r="M34" s="70">
        <f>CEILING(IF('ورود نمرات'!N34=97,'ورود نمرات'!M34,IF('ورود نمرات'!N34=98,'ورود نمرات'!M34/3,(('ورود نمرات'!N34*2)+'ورود نمرات'!M34)/3)),0.25)</f>
        <v>9</v>
      </c>
      <c r="N34" s="70"/>
      <c r="O34" s="70">
        <f>CEILING(IF('ورود نمرات'!P34=97,'ورود نمرات'!O34,IF('ورود نمرات'!P34=98,'ورود نمرات'!O34/3,(('ورود نمرات'!P34*2)+'ورود نمرات'!O34)/3)),0.25)</f>
        <v>7.5</v>
      </c>
      <c r="P34" s="70"/>
      <c r="Q34" s="70">
        <f>CEILING(IF('ورود نمرات'!R34=97,'ورود نمرات'!Q34,IF('ورود نمرات'!R34=98,'ورود نمرات'!Q34/3,(('ورود نمرات'!R34*2)+'ورود نمرات'!Q34)/3)),0.25)</f>
        <v>4.75</v>
      </c>
      <c r="R34" s="70"/>
      <c r="S34" s="70">
        <f>CEILING(IF('ورود نمرات'!T34=97,'ورود نمرات'!S34,IF('ورود نمرات'!T34=98,'ورود نمرات'!S34/3,(('ورود نمرات'!T34*2)+'ورود نمرات'!S34)/3)),0.25)</f>
        <v>7.5</v>
      </c>
      <c r="T34" s="70"/>
      <c r="U34" s="70">
        <f>CEILING(IF('ورود نمرات'!V34=97,'ورود نمرات'!U34,IF('ورود نمرات'!V34=98,'ورود نمرات'!U34/3,(('ورود نمرات'!V34*2)+'ورود نمرات'!U34)/3)),0.25)</f>
        <v>20</v>
      </c>
      <c r="V34" s="70"/>
      <c r="W34" s="70">
        <f>CEILING(IF('ورود نمرات'!X34=97,'ورود نمرات'!W34,IF('ورود نمرات'!X34=98,'ورود نمرات'!W34/3,(('ورود نمرات'!X34*2)+'ورود نمرات'!W34)/3)),0.25)</f>
        <v>9.5</v>
      </c>
      <c r="X34" s="70"/>
      <c r="Y34" s="70">
        <f>CEILING(IF('ورود نمرات'!Z34=97,'ورود نمرات'!Y34,IF('ورود نمرات'!Z34=98,'ورود نمرات'!Y34/3,(('ورود نمرات'!Z34*2)+'ورود نمرات'!Y34)/3)),0.25)</f>
        <v>18.75</v>
      </c>
      <c r="Z34" s="70"/>
      <c r="AA34" s="70">
        <f>CEILING(IF('ورود نمرات'!AB34=97,'ورود نمرات'!AA34,IF('ورود نمرات'!AB34=98,'ورود نمرات'!AA34/3,(('ورود نمرات'!AB34*2)+'ورود نمرات'!AA34)/3)),0.25)</f>
        <v>20</v>
      </c>
      <c r="AB34" s="70"/>
      <c r="AC34" s="70">
        <f>CEILING(IF('ورود نمرات'!AD34=97,'ورود نمرات'!AC34,IF('ورود نمرات'!AD34=98,'ورود نمرات'!AC34/3,(('ورود نمرات'!AD34*2)+'ورود نمرات'!AC34)/3)),0.25)</f>
        <v>20</v>
      </c>
      <c r="AD34" s="70"/>
      <c r="AE34" s="70">
        <f>CEILING(IF('ورود نمرات'!AF34=97,'ورود نمرات'!AE34,IF('ورود نمرات'!AF34=98,'ورود نمرات'!AE34/3,(('ورود نمرات'!AF34*2)+'ورود نمرات'!AE34)/3)),0.25)</f>
        <v>20</v>
      </c>
      <c r="AF34" s="70"/>
      <c r="AG34" s="70">
        <f>CEILING(IF('ورود نمرات'!AH34=97,'ورود نمرات'!AG34,IF('ورود نمرات'!AH34=98,'ورود نمرات'!AG34/3,(('ورود نمرات'!AH34*2)+'ورود نمرات'!AG34)/3)),0.25)</f>
        <v>20</v>
      </c>
      <c r="AH34" s="70"/>
      <c r="AI34" s="70">
        <f>CEILING(IF('ورود نمرات'!AJ34=97,'ورود نمرات'!AI34,IF('ورود نمرات'!AJ34=98,'ورود نمرات'!AI34/3,(('ورود نمرات'!AJ34*2)+'ورود نمرات'!AI34)/3)),0.25)</f>
        <v>20</v>
      </c>
      <c r="AJ34" s="70"/>
      <c r="AK34" s="70">
        <f>'ورود نمرات'!AL34*2</f>
        <v>40</v>
      </c>
      <c r="AL34" s="70"/>
      <c r="AM34" s="70">
        <f>CEILING('ورود نمرات'!AN34,0.25)</f>
        <v>2.5</v>
      </c>
      <c r="AN34" s="70"/>
      <c r="AO34" s="47">
        <f t="shared" si="18"/>
        <v>34</v>
      </c>
      <c r="AP34" s="47"/>
      <c r="AQ34" s="47">
        <f t="shared" si="19"/>
        <v>34</v>
      </c>
      <c r="AR34" s="47"/>
      <c r="AS34" s="47">
        <f t="shared" si="20"/>
        <v>19</v>
      </c>
      <c r="AT34" s="47"/>
      <c r="AU34" s="47">
        <f t="shared" si="21"/>
        <v>11</v>
      </c>
      <c r="AV34" s="47"/>
      <c r="AW34" s="47">
        <f t="shared" si="22"/>
        <v>14</v>
      </c>
      <c r="AX34" s="47"/>
      <c r="AY34" s="47">
        <f t="shared" si="23"/>
        <v>29</v>
      </c>
      <c r="AZ34" s="47"/>
      <c r="BA34" s="47">
        <f t="shared" si="24"/>
        <v>30</v>
      </c>
      <c r="BB34" s="47"/>
      <c r="BC34" s="47">
        <f t="shared" si="25"/>
        <v>28</v>
      </c>
      <c r="BD34" s="47"/>
      <c r="BE34" s="47">
        <f t="shared" si="26"/>
        <v>35</v>
      </c>
      <c r="BF34" s="47"/>
      <c r="BG34" s="47">
        <f t="shared" si="27"/>
        <v>1</v>
      </c>
      <c r="BH34" s="47"/>
      <c r="BI34" s="47">
        <f t="shared" si="28"/>
        <v>30</v>
      </c>
      <c r="BJ34" s="47"/>
      <c r="BK34" s="47">
        <f t="shared" si="29"/>
        <v>20</v>
      </c>
      <c r="BL34" s="47"/>
      <c r="BM34" s="47">
        <f t="shared" si="30"/>
        <v>1</v>
      </c>
      <c r="BN34" s="47"/>
      <c r="BO34" s="47">
        <f t="shared" si="31"/>
        <v>1</v>
      </c>
      <c r="BP34" s="47"/>
      <c r="BQ34" s="47">
        <f t="shared" si="32"/>
        <v>1</v>
      </c>
      <c r="BR34" s="47"/>
      <c r="BS34" s="47">
        <f t="shared" si="33"/>
        <v>1</v>
      </c>
      <c r="BT34" s="47"/>
      <c r="BU34" s="47">
        <f t="shared" si="34"/>
        <v>1</v>
      </c>
      <c r="BV34" s="47"/>
      <c r="BW34" s="47">
        <f t="shared" si="35"/>
        <v>1</v>
      </c>
      <c r="BX34" s="47"/>
      <c r="BY34" s="47">
        <f t="shared" si="36"/>
        <v>41</v>
      </c>
      <c r="BZ34" s="47"/>
    </row>
    <row r="35" spans="1:78" ht="17.25">
      <c r="A35" s="2" t="str">
        <f>'ورود نمرات'!A35</f>
        <v xml:space="preserve">محمدرضا </v>
      </c>
      <c r="B35" s="2" t="str">
        <f>'ورود نمرات'!B35</f>
        <v>نظری</v>
      </c>
      <c r="C35" s="70">
        <f>CEILING(IF('ورود نمرات'!D35=97,'ورود نمرات'!C35,IF('ورود نمرات'!D35=98,'ورود نمرات'!C35/3,(('ورود نمرات'!D35*2)+'ورود نمرات'!C35)/3)),0.25)</f>
        <v>16.75</v>
      </c>
      <c r="D35" s="70"/>
      <c r="E35" s="70">
        <f>CEILING(IF('ورود نمرات'!F35=97,'ورود نمرات'!E35,IF('ورود نمرات'!F35=98,'ورود نمرات'!E35/3,(('ورود نمرات'!F35*2)+'ورود نمرات'!E35)/3)),0.25)</f>
        <v>11.75</v>
      </c>
      <c r="F35" s="70"/>
      <c r="G35" s="70">
        <f>CEILING(IF('ورود نمرات'!H35=97,'ورود نمرات'!G35,IF('ورود نمرات'!H35=98,'ورود نمرات'!G35/3,(('ورود نمرات'!H35*2)+'ورود نمرات'!G35)/3)),0.25)</f>
        <v>15.5</v>
      </c>
      <c r="H35" s="70"/>
      <c r="I35" s="70">
        <f>CEILING(IF('ورود نمرات'!J35=97,'ورود نمرات'!I35,IF('ورود نمرات'!J35=98,'ورود نمرات'!I35/3,(('ورود نمرات'!J35*2)+'ورود نمرات'!I35)/3)),0.25)</f>
        <v>14.5</v>
      </c>
      <c r="J35" s="70"/>
      <c r="K35" s="70">
        <f>CEILING(IF('ورود نمرات'!L35=97,'ورود نمرات'!K35,IF('ورود نمرات'!L35=98,'ورود نمرات'!K35/3,(('ورود نمرات'!L35*2)+'ورود نمرات'!K35)/3)),0.25)</f>
        <v>10</v>
      </c>
      <c r="L35" s="70"/>
      <c r="M35" s="70">
        <f>CEILING(IF('ورود نمرات'!N35=97,'ورود نمرات'!M35,IF('ورود نمرات'!N35=98,'ورود نمرات'!M35/3,(('ورود نمرات'!N35*2)+'ورود نمرات'!M35)/3)),0.25)</f>
        <v>10.75</v>
      </c>
      <c r="N35" s="70"/>
      <c r="O35" s="70">
        <f>CEILING(IF('ورود نمرات'!P35=97,'ورود نمرات'!O35,IF('ورود نمرات'!P35=98,'ورود نمرات'!O35/3,(('ورود نمرات'!P35*2)+'ورود نمرات'!O35)/3)),0.25)</f>
        <v>15.5</v>
      </c>
      <c r="P35" s="70"/>
      <c r="Q35" s="70">
        <f>CEILING(IF('ورود نمرات'!R35=97,'ورود نمرات'!Q35,IF('ورود نمرات'!R35=98,'ورود نمرات'!Q35/3,(('ورود نمرات'!R35*2)+'ورود نمرات'!Q35)/3)),0.25)</f>
        <v>7.5</v>
      </c>
      <c r="R35" s="70"/>
      <c r="S35" s="70">
        <f>CEILING(IF('ورود نمرات'!T35=97,'ورود نمرات'!S35,IF('ورود نمرات'!T35=98,'ورود نمرات'!S35/3,(('ورود نمرات'!T35*2)+'ورود نمرات'!S35)/3)),0.25)</f>
        <v>10</v>
      </c>
      <c r="T35" s="70"/>
      <c r="U35" s="70">
        <f>CEILING(IF('ورود نمرات'!V35=97,'ورود نمرات'!U35,IF('ورود نمرات'!V35=98,'ورود نمرات'!U35/3,(('ورود نمرات'!V35*2)+'ورود نمرات'!U35)/3)),0.25)</f>
        <v>20</v>
      </c>
      <c r="V35" s="70"/>
      <c r="W35" s="70">
        <f>CEILING(IF('ورود نمرات'!X35=97,'ورود نمرات'!W35,IF('ورود نمرات'!X35=98,'ورود نمرات'!W35/3,(('ورود نمرات'!X35*2)+'ورود نمرات'!W35)/3)),0.25)</f>
        <v>9</v>
      </c>
      <c r="X35" s="70"/>
      <c r="Y35" s="70">
        <f>CEILING(IF('ورود نمرات'!Z35=97,'ورود نمرات'!Y35,IF('ورود نمرات'!Z35=98,'ورود نمرات'!Y35/3,(('ورود نمرات'!Z35*2)+'ورود نمرات'!Y35)/3)),0.25)</f>
        <v>17.75</v>
      </c>
      <c r="Z35" s="70"/>
      <c r="AA35" s="70">
        <f>CEILING(IF('ورود نمرات'!AB35=97,'ورود نمرات'!AA35,IF('ورود نمرات'!AB35=98,'ورود نمرات'!AA35/3,(('ورود نمرات'!AB35*2)+'ورود نمرات'!AA35)/3)),0.25)</f>
        <v>10</v>
      </c>
      <c r="AB35" s="70"/>
      <c r="AC35" s="70">
        <f>CEILING(IF('ورود نمرات'!AD35=97,'ورود نمرات'!AC35,IF('ورود نمرات'!AD35=98,'ورود نمرات'!AC35/3,(('ورود نمرات'!AD35*2)+'ورود نمرات'!AC35)/3)),0.25)</f>
        <v>20</v>
      </c>
      <c r="AD35" s="70"/>
      <c r="AE35" s="70">
        <f>CEILING(IF('ورود نمرات'!AF35=97,'ورود نمرات'!AE35,IF('ورود نمرات'!AF35=98,'ورود نمرات'!AE35/3,(('ورود نمرات'!AF35*2)+'ورود نمرات'!AE35)/3)),0.25)</f>
        <v>20</v>
      </c>
      <c r="AF35" s="70"/>
      <c r="AG35" s="70">
        <f>CEILING(IF('ورود نمرات'!AH35=97,'ورود نمرات'!AG35,IF('ورود نمرات'!AH35=98,'ورود نمرات'!AG35/3,(('ورود نمرات'!AH35*2)+'ورود نمرات'!AG35)/3)),0.25)</f>
        <v>20</v>
      </c>
      <c r="AH35" s="70"/>
      <c r="AI35" s="70">
        <f>CEILING(IF('ورود نمرات'!AJ35=97,'ورود نمرات'!AI35,IF('ورود نمرات'!AJ35=98,'ورود نمرات'!AI35/3,(('ورود نمرات'!AJ35*2)+'ورود نمرات'!AI35)/3)),0.25)</f>
        <v>20</v>
      </c>
      <c r="AJ35" s="70"/>
      <c r="AK35" s="70">
        <f>'ورود نمرات'!AL35*2</f>
        <v>40</v>
      </c>
      <c r="AL35" s="70"/>
      <c r="AM35" s="70">
        <f>CEILING('ورود نمرات'!AN35,0.25)</f>
        <v>18</v>
      </c>
      <c r="AN35" s="70"/>
      <c r="AO35" s="47">
        <f t="shared" si="18"/>
        <v>28</v>
      </c>
      <c r="AP35" s="47"/>
      <c r="AQ35" s="47">
        <f t="shared" si="19"/>
        <v>34</v>
      </c>
      <c r="AR35" s="47"/>
      <c r="AS35" s="47">
        <f t="shared" si="20"/>
        <v>20</v>
      </c>
      <c r="AT35" s="47"/>
      <c r="AU35" s="47">
        <f t="shared" si="21"/>
        <v>39</v>
      </c>
      <c r="AV35" s="47"/>
      <c r="AW35" s="47">
        <f t="shared" si="22"/>
        <v>30</v>
      </c>
      <c r="AX35" s="47"/>
      <c r="AY35" s="47">
        <f t="shared" si="23"/>
        <v>21</v>
      </c>
      <c r="AZ35" s="47"/>
      <c r="BA35" s="47">
        <f t="shared" si="24"/>
        <v>11</v>
      </c>
      <c r="BB35" s="47"/>
      <c r="BC35" s="47">
        <f t="shared" si="25"/>
        <v>23</v>
      </c>
      <c r="BD35" s="47"/>
      <c r="BE35" s="47">
        <f t="shared" si="26"/>
        <v>23</v>
      </c>
      <c r="BF35" s="47"/>
      <c r="BG35" s="47">
        <f t="shared" si="27"/>
        <v>1</v>
      </c>
      <c r="BH35" s="47"/>
      <c r="BI35" s="47">
        <f t="shared" si="28"/>
        <v>32</v>
      </c>
      <c r="BJ35" s="47"/>
      <c r="BK35" s="47">
        <f t="shared" si="29"/>
        <v>27</v>
      </c>
      <c r="BL35" s="47"/>
      <c r="BM35" s="47">
        <f t="shared" si="30"/>
        <v>30</v>
      </c>
      <c r="BN35" s="47"/>
      <c r="BO35" s="47">
        <f t="shared" si="31"/>
        <v>1</v>
      </c>
      <c r="BP35" s="47"/>
      <c r="BQ35" s="47">
        <f t="shared" si="32"/>
        <v>1</v>
      </c>
      <c r="BR35" s="47"/>
      <c r="BS35" s="47">
        <f t="shared" si="33"/>
        <v>1</v>
      </c>
      <c r="BT35" s="47"/>
      <c r="BU35" s="47">
        <f t="shared" si="34"/>
        <v>1</v>
      </c>
      <c r="BV35" s="47"/>
      <c r="BW35" s="47">
        <f t="shared" si="35"/>
        <v>1</v>
      </c>
      <c r="BX35" s="47"/>
      <c r="BY35" s="47">
        <f t="shared" si="36"/>
        <v>13</v>
      </c>
      <c r="BZ35" s="47"/>
    </row>
    <row r="36" spans="1:78" ht="17.25">
      <c r="A36" s="2" t="str">
        <f>'ورود نمرات'!A36</f>
        <v>شایان</v>
      </c>
      <c r="B36" s="2" t="str">
        <f>'ورود نمرات'!B36</f>
        <v>نگهدار</v>
      </c>
      <c r="C36" s="70">
        <f>CEILING(IF('ورود نمرات'!D36=97,'ورود نمرات'!C36,IF('ورود نمرات'!D36=98,'ورود نمرات'!C36/3,(('ورود نمرات'!D36*2)+'ورود نمرات'!C36)/3)),0.25)</f>
        <v>15</v>
      </c>
      <c r="D36" s="70"/>
      <c r="E36" s="70">
        <f>CEILING(IF('ورود نمرات'!F36=97,'ورود نمرات'!E36,IF('ورود نمرات'!F36=98,'ورود نمرات'!E36/3,(('ورود نمرات'!F36*2)+'ورود نمرات'!E36)/3)),0.25)</f>
        <v>14</v>
      </c>
      <c r="F36" s="70"/>
      <c r="G36" s="70">
        <f>CEILING(IF('ورود نمرات'!H36=97,'ورود نمرات'!G36,IF('ورود نمرات'!H36=98,'ورود نمرات'!G36/3,(('ورود نمرات'!H36*2)+'ورود نمرات'!G36)/3)),0.25)</f>
        <v>11.5</v>
      </c>
      <c r="H36" s="70"/>
      <c r="I36" s="70">
        <f>CEILING(IF('ورود نمرات'!J36=97,'ورود نمرات'!I36,IF('ورود نمرات'!J36=98,'ورود نمرات'!I36/3,(('ورود نمرات'!J36*2)+'ورود نمرات'!I36)/3)),0.25)</f>
        <v>18</v>
      </c>
      <c r="J36" s="70"/>
      <c r="K36" s="70">
        <f>CEILING(IF('ورود نمرات'!L36=97,'ورود نمرات'!K36,IF('ورود نمرات'!L36=98,'ورود نمرات'!K36/3,(('ورود نمرات'!L36*2)+'ورود نمرات'!K36)/3)),0.25)</f>
        <v>10</v>
      </c>
      <c r="L36" s="70"/>
      <c r="M36" s="70">
        <f>CEILING(IF('ورود نمرات'!N36=97,'ورود نمرات'!M36,IF('ورود نمرات'!N36=98,'ورود نمرات'!M36/3,(('ورود نمرات'!N36*2)+'ورود نمرات'!M36)/3)),0.25)</f>
        <v>9</v>
      </c>
      <c r="N36" s="70"/>
      <c r="O36" s="70">
        <f>CEILING(IF('ورود نمرات'!P36=97,'ورود نمرات'!O36,IF('ورود نمرات'!P36=98,'ورود نمرات'!O36/3,(('ورود نمرات'!P36*2)+'ورود نمرات'!O36)/3)),0.25)</f>
        <v>7.5</v>
      </c>
      <c r="P36" s="70"/>
      <c r="Q36" s="70">
        <f>CEILING(IF('ورود نمرات'!R36=97,'ورود نمرات'!Q36,IF('ورود نمرات'!R36=98,'ورود نمرات'!Q36/3,(('ورود نمرات'!R36*2)+'ورود نمرات'!Q36)/3)),0.25)</f>
        <v>2.5</v>
      </c>
      <c r="R36" s="70"/>
      <c r="S36" s="70">
        <f>CEILING(IF('ورود نمرات'!T36=97,'ورود نمرات'!S36,IF('ورود نمرات'!T36=98,'ورود نمرات'!S36/3,(('ورود نمرات'!T36*2)+'ورود نمرات'!S36)/3)),0.25)</f>
        <v>8.75</v>
      </c>
      <c r="T36" s="70"/>
      <c r="U36" s="70">
        <f>CEILING(IF('ورود نمرات'!V36=97,'ورود نمرات'!U36,IF('ورود نمرات'!V36=98,'ورود نمرات'!U36/3,(('ورود نمرات'!V36*2)+'ورود نمرات'!U36)/3)),0.25)</f>
        <v>20</v>
      </c>
      <c r="V36" s="70"/>
      <c r="W36" s="70">
        <f>CEILING(IF('ورود نمرات'!X36=97,'ورود نمرات'!W36,IF('ورود نمرات'!X36=98,'ورود نمرات'!W36/3,(('ورود نمرات'!X36*2)+'ورود نمرات'!W36)/3)),0.25)</f>
        <v>8</v>
      </c>
      <c r="X36" s="70"/>
      <c r="Y36" s="70">
        <f>CEILING(IF('ورود نمرات'!Z36=97,'ورود نمرات'!Y36,IF('ورود نمرات'!Z36=98,'ورود نمرات'!Y36/3,(('ورود نمرات'!Z36*2)+'ورود نمرات'!Y36)/3)),0.25)</f>
        <v>17.75</v>
      </c>
      <c r="Z36" s="70"/>
      <c r="AA36" s="70">
        <f>CEILING(IF('ورود نمرات'!AB36=97,'ورود نمرات'!AA36,IF('ورود نمرات'!AB36=98,'ورود نمرات'!AA36/3,(('ورود نمرات'!AB36*2)+'ورود نمرات'!AA36)/3)),0.25)</f>
        <v>18</v>
      </c>
      <c r="AB36" s="70"/>
      <c r="AC36" s="70">
        <f>CEILING(IF('ورود نمرات'!AD36=97,'ورود نمرات'!AC36,IF('ورود نمرات'!AD36=98,'ورود نمرات'!AC36/3,(('ورود نمرات'!AD36*2)+'ورود نمرات'!AC36)/3)),0.25)</f>
        <v>20</v>
      </c>
      <c r="AD36" s="70"/>
      <c r="AE36" s="70">
        <f>CEILING(IF('ورود نمرات'!AF36=97,'ورود نمرات'!AE36,IF('ورود نمرات'!AF36=98,'ورود نمرات'!AE36/3,(('ورود نمرات'!AF36*2)+'ورود نمرات'!AE36)/3)),0.25)</f>
        <v>18.75</v>
      </c>
      <c r="AF36" s="70"/>
      <c r="AG36" s="70">
        <f>CEILING(IF('ورود نمرات'!AH36=97,'ورود نمرات'!AG36,IF('ورود نمرات'!AH36=98,'ورود نمرات'!AG36/3,(('ورود نمرات'!AH36*2)+'ورود نمرات'!AG36)/3)),0.25)</f>
        <v>20</v>
      </c>
      <c r="AH36" s="70"/>
      <c r="AI36" s="70">
        <f>CEILING(IF('ورود نمرات'!AJ36=97,'ورود نمرات'!AI36,IF('ورود نمرات'!AJ36=98,'ورود نمرات'!AI36/3,(('ورود نمرات'!AJ36*2)+'ورود نمرات'!AI36)/3)),0.25)</f>
        <v>20</v>
      </c>
      <c r="AJ36" s="70"/>
      <c r="AK36" s="70">
        <f>'ورود نمرات'!AL36*2</f>
        <v>40</v>
      </c>
      <c r="AL36" s="70"/>
      <c r="AM36" s="70">
        <f>CEILING('ورود نمرات'!AN36,0.25)</f>
        <v>10</v>
      </c>
      <c r="AN36" s="70"/>
      <c r="AO36" s="47">
        <f t="shared" si="18"/>
        <v>34</v>
      </c>
      <c r="AP36" s="47"/>
      <c r="AQ36" s="47">
        <f t="shared" si="19"/>
        <v>23</v>
      </c>
      <c r="AR36" s="47"/>
      <c r="AS36" s="47">
        <f t="shared" si="20"/>
        <v>27</v>
      </c>
      <c r="AT36" s="47"/>
      <c r="AU36" s="47">
        <f t="shared" si="21"/>
        <v>26</v>
      </c>
      <c r="AV36" s="47"/>
      <c r="AW36" s="47">
        <f t="shared" si="22"/>
        <v>30</v>
      </c>
      <c r="AX36" s="47"/>
      <c r="AY36" s="47">
        <f t="shared" si="23"/>
        <v>29</v>
      </c>
      <c r="AZ36" s="47"/>
      <c r="BA36" s="47">
        <f t="shared" si="24"/>
        <v>30</v>
      </c>
      <c r="BB36" s="47"/>
      <c r="BC36" s="47">
        <f t="shared" si="25"/>
        <v>41</v>
      </c>
      <c r="BD36" s="47"/>
      <c r="BE36" s="47">
        <f t="shared" si="26"/>
        <v>31</v>
      </c>
      <c r="BF36" s="47"/>
      <c r="BG36" s="47">
        <f t="shared" si="27"/>
        <v>1</v>
      </c>
      <c r="BH36" s="47"/>
      <c r="BI36" s="47">
        <f t="shared" si="28"/>
        <v>33</v>
      </c>
      <c r="BJ36" s="47"/>
      <c r="BK36" s="47">
        <f t="shared" si="29"/>
        <v>27</v>
      </c>
      <c r="BL36" s="47"/>
      <c r="BM36" s="47">
        <f t="shared" si="30"/>
        <v>25</v>
      </c>
      <c r="BN36" s="47"/>
      <c r="BO36" s="47">
        <f t="shared" si="31"/>
        <v>1</v>
      </c>
      <c r="BP36" s="47"/>
      <c r="BQ36" s="47">
        <f t="shared" si="32"/>
        <v>31</v>
      </c>
      <c r="BR36" s="47"/>
      <c r="BS36" s="47">
        <f t="shared" si="33"/>
        <v>1</v>
      </c>
      <c r="BT36" s="47"/>
      <c r="BU36" s="47">
        <f t="shared" si="34"/>
        <v>1</v>
      </c>
      <c r="BV36" s="47"/>
      <c r="BW36" s="47">
        <f t="shared" si="35"/>
        <v>1</v>
      </c>
      <c r="BX36" s="47"/>
      <c r="BY36" s="47">
        <f t="shared" si="36"/>
        <v>32</v>
      </c>
      <c r="BZ36" s="47"/>
    </row>
    <row r="37" spans="1:78" ht="17.25">
      <c r="A37" s="2" t="str">
        <f>'ورود نمرات'!A37</f>
        <v xml:space="preserve">ماهان </v>
      </c>
      <c r="B37" s="2" t="str">
        <f>'ورود نمرات'!B37</f>
        <v>هزاوه</v>
      </c>
      <c r="C37" s="70">
        <f>CEILING(IF('ورود نمرات'!D37=97,'ورود نمرات'!C37,IF('ورود نمرات'!D37=98,'ورود نمرات'!C37/3,(('ورود نمرات'!D37*2)+'ورود نمرات'!C37)/3)),0.25)</f>
        <v>16.5</v>
      </c>
      <c r="D37" s="70"/>
      <c r="E37" s="70">
        <f>CEILING(IF('ورود نمرات'!F37=97,'ورود نمرات'!E37,IF('ورود نمرات'!F37=98,'ورود نمرات'!E37/3,(('ورود نمرات'!F37*2)+'ورود نمرات'!E37)/3)),0.25)</f>
        <v>10.75</v>
      </c>
      <c r="F37" s="70"/>
      <c r="G37" s="70">
        <f>CEILING(IF('ورود نمرات'!H37=97,'ورود نمرات'!G37,IF('ورود نمرات'!H37=98,'ورود نمرات'!G37/3,(('ورود نمرات'!H37*2)+'ورود نمرات'!G37)/3)),0.25)</f>
        <v>5</v>
      </c>
      <c r="H37" s="70"/>
      <c r="I37" s="70">
        <f>CEILING(IF('ورود نمرات'!J37=97,'ورود نمرات'!I37,IF('ورود نمرات'!J37=98,'ورود نمرات'!I37/3,(('ورود نمرات'!J37*2)+'ورود نمرات'!I37)/3)),0.25)</f>
        <v>14.5</v>
      </c>
      <c r="J37" s="70"/>
      <c r="K37" s="70">
        <f>CEILING(IF('ورود نمرات'!L37=97,'ورود نمرات'!K37,IF('ورود نمرات'!L37=98,'ورود نمرات'!K37/3,(('ورود نمرات'!L37*2)+'ورود نمرات'!K37)/3)),0.25)</f>
        <v>5</v>
      </c>
      <c r="L37" s="70"/>
      <c r="M37" s="70">
        <f>CEILING(IF('ورود نمرات'!N37=97,'ورود نمرات'!M37,IF('ورود نمرات'!N37=98,'ورود نمرات'!M37/3,(('ورود نمرات'!N37*2)+'ورود نمرات'!M37)/3)),0.25)</f>
        <v>7.75</v>
      </c>
      <c r="N37" s="70"/>
      <c r="O37" s="70">
        <f>CEILING(IF('ورود نمرات'!P37=97,'ورود نمرات'!O37,IF('ورود نمرات'!P37=98,'ورود نمرات'!O37/3,(('ورود نمرات'!P37*2)+'ورود نمرات'!O37)/3)),0.25)</f>
        <v>7</v>
      </c>
      <c r="P37" s="70"/>
      <c r="Q37" s="70">
        <f>CEILING(IF('ورود نمرات'!R37=97,'ورود نمرات'!Q37,IF('ورود نمرات'!R37=98,'ورود نمرات'!Q37/3,(('ورود نمرات'!R37*2)+'ورود نمرات'!Q37)/3)),0.25)</f>
        <v>1</v>
      </c>
      <c r="R37" s="70"/>
      <c r="S37" s="70">
        <f>CEILING(IF('ورود نمرات'!T37=97,'ورود نمرات'!S37,IF('ورود نمرات'!T37=98,'ورود نمرات'!S37/3,(('ورود نمرات'!T37*2)+'ورود نمرات'!S37)/3)),0.25)</f>
        <v>7</v>
      </c>
      <c r="T37" s="70"/>
      <c r="U37" s="70">
        <f>CEILING(IF('ورود نمرات'!V37=97,'ورود نمرات'!U37,IF('ورود نمرات'!V37=98,'ورود نمرات'!U37/3,(('ورود نمرات'!V37*2)+'ورود نمرات'!U37)/3)),0.25)</f>
        <v>20</v>
      </c>
      <c r="V37" s="70"/>
      <c r="W37" s="70">
        <f>CEILING(IF('ورود نمرات'!X37=97,'ورود نمرات'!W37,IF('ورود نمرات'!X37=98,'ورود نمرات'!W37/3,(('ورود نمرات'!X37*2)+'ورود نمرات'!W37)/3)),0.25)</f>
        <v>12.75</v>
      </c>
      <c r="X37" s="70"/>
      <c r="Y37" s="70">
        <f>CEILING(IF('ورود نمرات'!Z37=97,'ورود نمرات'!Y37,IF('ورود نمرات'!Z37=98,'ورود نمرات'!Y37/3,(('ورود نمرات'!Z37*2)+'ورود نمرات'!Y37)/3)),0.25)</f>
        <v>17.5</v>
      </c>
      <c r="Z37" s="70"/>
      <c r="AA37" s="70">
        <f>CEILING(IF('ورود نمرات'!AB37=97,'ورود نمرات'!AA37,IF('ورود نمرات'!AB37=98,'ورود نمرات'!AA37/3,(('ورود نمرات'!AB37*2)+'ورود نمرات'!AA37)/3)),0.25)</f>
        <v>10</v>
      </c>
      <c r="AB37" s="70"/>
      <c r="AC37" s="70">
        <f>CEILING(IF('ورود نمرات'!AD37=97,'ورود نمرات'!AC37,IF('ورود نمرات'!AD37=98,'ورود نمرات'!AC37/3,(('ورود نمرات'!AD37*2)+'ورود نمرات'!AC37)/3)),0.25)</f>
        <v>20</v>
      </c>
      <c r="AD37" s="70"/>
      <c r="AE37" s="70">
        <f>CEILING(IF('ورود نمرات'!AF37=97,'ورود نمرات'!AE37,IF('ورود نمرات'!AF37=98,'ورود نمرات'!AE37/3,(('ورود نمرات'!AF37*2)+'ورود نمرات'!AE37)/3)),0.25)</f>
        <v>15.75</v>
      </c>
      <c r="AF37" s="70"/>
      <c r="AG37" s="70">
        <f>CEILING(IF('ورود نمرات'!AH37=97,'ورود نمرات'!AG37,IF('ورود نمرات'!AH37=98,'ورود نمرات'!AG37/3,(('ورود نمرات'!AH37*2)+'ورود نمرات'!AG37)/3)),0.25)</f>
        <v>10</v>
      </c>
      <c r="AH37" s="70"/>
      <c r="AI37" s="70">
        <f>CEILING(IF('ورود نمرات'!AJ37=97,'ورود نمرات'!AI37,IF('ورود نمرات'!AJ37=98,'ورود نمرات'!AI37/3,(('ورود نمرات'!AJ37*2)+'ورود نمرات'!AI37)/3)),0.25)</f>
        <v>18.75</v>
      </c>
      <c r="AJ37" s="70"/>
      <c r="AK37" s="70">
        <f>'ورود نمرات'!AL37*2</f>
        <v>36</v>
      </c>
      <c r="AL37" s="70"/>
      <c r="AM37" s="70">
        <f>CEILING('ورود نمرات'!AN37,0.25)</f>
        <v>1.5</v>
      </c>
      <c r="AN37" s="70"/>
      <c r="AO37" s="47">
        <f t="shared" si="18"/>
        <v>30</v>
      </c>
      <c r="AP37" s="47"/>
      <c r="AQ37" s="47">
        <f t="shared" si="19"/>
        <v>37</v>
      </c>
      <c r="AR37" s="47"/>
      <c r="AS37" s="47">
        <f t="shared" si="20"/>
        <v>37</v>
      </c>
      <c r="AT37" s="47"/>
      <c r="AU37" s="47">
        <f t="shared" si="21"/>
        <v>39</v>
      </c>
      <c r="AV37" s="47"/>
      <c r="AW37" s="47">
        <f t="shared" si="22"/>
        <v>40</v>
      </c>
      <c r="AX37" s="47"/>
      <c r="AY37" s="47">
        <f t="shared" si="23"/>
        <v>36</v>
      </c>
      <c r="AZ37" s="47"/>
      <c r="BA37" s="47">
        <f t="shared" si="24"/>
        <v>33</v>
      </c>
      <c r="BB37" s="47"/>
      <c r="BC37" s="47">
        <f t="shared" si="25"/>
        <v>42</v>
      </c>
      <c r="BD37" s="47"/>
      <c r="BE37" s="47">
        <f t="shared" si="26"/>
        <v>37</v>
      </c>
      <c r="BF37" s="47"/>
      <c r="BG37" s="47">
        <f t="shared" si="27"/>
        <v>1</v>
      </c>
      <c r="BH37" s="47"/>
      <c r="BI37" s="47">
        <f t="shared" si="28"/>
        <v>19</v>
      </c>
      <c r="BJ37" s="47"/>
      <c r="BK37" s="47">
        <f t="shared" si="29"/>
        <v>29</v>
      </c>
      <c r="BL37" s="47"/>
      <c r="BM37" s="47">
        <f t="shared" si="30"/>
        <v>30</v>
      </c>
      <c r="BN37" s="47"/>
      <c r="BO37" s="47">
        <f t="shared" si="31"/>
        <v>1</v>
      </c>
      <c r="BP37" s="47"/>
      <c r="BQ37" s="47">
        <f t="shared" si="32"/>
        <v>38</v>
      </c>
      <c r="BR37" s="47"/>
      <c r="BS37" s="47">
        <f t="shared" si="33"/>
        <v>32</v>
      </c>
      <c r="BT37" s="47"/>
      <c r="BU37" s="47">
        <f t="shared" si="34"/>
        <v>30</v>
      </c>
      <c r="BV37" s="47"/>
      <c r="BW37" s="47">
        <f t="shared" si="35"/>
        <v>26</v>
      </c>
      <c r="BX37" s="47"/>
      <c r="BY37" s="47">
        <f t="shared" si="36"/>
        <v>42</v>
      </c>
      <c r="BZ37" s="47"/>
    </row>
    <row r="38" spans="1:78" ht="17.25">
      <c r="A38" s="2" t="str">
        <f>'ورود نمرات'!A38</f>
        <v xml:space="preserve">پوریا </v>
      </c>
      <c r="B38" s="2" t="str">
        <f>'ورود نمرات'!B38</f>
        <v xml:space="preserve">یوسف زاده </v>
      </c>
      <c r="C38" s="70">
        <f>CEILING(IF('ورود نمرات'!D38=97,'ورود نمرات'!C38,IF('ورود نمرات'!D38=98,'ورود نمرات'!C38/3,(('ورود نمرات'!D38*2)+'ورود نمرات'!C38)/3)),0.25)</f>
        <v>16.75</v>
      </c>
      <c r="D38" s="70"/>
      <c r="E38" s="70">
        <f>CEILING(IF('ورود نمرات'!F38=97,'ورود نمرات'!E38,IF('ورود نمرات'!F38=98,'ورود نمرات'!E38/3,(('ورود نمرات'!F38*2)+'ورود نمرات'!E38)/3)),0.25)</f>
        <v>13.75</v>
      </c>
      <c r="F38" s="70"/>
      <c r="G38" s="70">
        <f>CEILING(IF('ورود نمرات'!H38=97,'ورود نمرات'!G38,IF('ورود نمرات'!H38=98,'ورود نمرات'!G38/3,(('ورود نمرات'!H38*2)+'ورود نمرات'!G38)/3)),0.25)</f>
        <v>16.75</v>
      </c>
      <c r="H38" s="70"/>
      <c r="I38" s="70">
        <f>CEILING(IF('ورود نمرات'!J38=97,'ورود نمرات'!I38,IF('ورود نمرات'!J38=98,'ورود نمرات'!I38/3,(('ورود نمرات'!J38*2)+'ورود نمرات'!I38)/3)),0.25)</f>
        <v>18.75</v>
      </c>
      <c r="J38" s="70"/>
      <c r="K38" s="70">
        <f>CEILING(IF('ورود نمرات'!L38=97,'ورود نمرات'!K38,IF('ورود نمرات'!L38=98,'ورود نمرات'!K38/3,(('ورود نمرات'!L38*2)+'ورود نمرات'!K38)/3)),0.25)</f>
        <v>15</v>
      </c>
      <c r="L38" s="70"/>
      <c r="M38" s="70">
        <f>CEILING(IF('ورود نمرات'!N38=97,'ورود نمرات'!M38,IF('ورود نمرات'!N38=98,'ورود نمرات'!M38/3,(('ورود نمرات'!N38*2)+'ورود نمرات'!M38)/3)),0.25)</f>
        <v>8.5</v>
      </c>
      <c r="N38" s="70"/>
      <c r="O38" s="70">
        <f>CEILING(IF('ورود نمرات'!P38=97,'ورود نمرات'!O38,IF('ورود نمرات'!P38=98,'ورود نمرات'!O38/3,(('ورود نمرات'!P38*2)+'ورود نمرات'!O38)/3)),0.25)</f>
        <v>11.5</v>
      </c>
      <c r="P38" s="70"/>
      <c r="Q38" s="70">
        <f>CEILING(IF('ورود نمرات'!R38=97,'ورود نمرات'!Q38,IF('ورود نمرات'!R38=98,'ورود نمرات'!Q38/3,(('ورود نمرات'!R38*2)+'ورود نمرات'!Q38)/3)),0.25)</f>
        <v>3.5</v>
      </c>
      <c r="R38" s="70"/>
      <c r="S38" s="70">
        <f>CEILING(IF('ورود نمرات'!T38=97,'ورود نمرات'!S38,IF('ورود نمرات'!T38=98,'ورود نمرات'!S38/3,(('ورود نمرات'!T38*2)+'ورود نمرات'!S38)/3)),0.25)</f>
        <v>7.75</v>
      </c>
      <c r="T38" s="70"/>
      <c r="U38" s="70">
        <f>CEILING(IF('ورود نمرات'!V38=97,'ورود نمرات'!U38,IF('ورود نمرات'!V38=98,'ورود نمرات'!U38/3,(('ورود نمرات'!V38*2)+'ورود نمرات'!U38)/3)),0.25)</f>
        <v>20</v>
      </c>
      <c r="V38" s="70"/>
      <c r="W38" s="70">
        <f>CEILING(IF('ورود نمرات'!X38=97,'ورود نمرات'!W38,IF('ورود نمرات'!X38=98,'ورود نمرات'!W38/3,(('ورود نمرات'!X38*2)+'ورود نمرات'!W38)/3)),0.25)</f>
        <v>12.5</v>
      </c>
      <c r="X38" s="70"/>
      <c r="Y38" s="70">
        <f>CEILING(IF('ورود نمرات'!Z38=97,'ورود نمرات'!Y38,IF('ورود نمرات'!Z38=98,'ورود نمرات'!Y38/3,(('ورود نمرات'!Z38*2)+'ورود نمرات'!Y38)/3)),0.25)</f>
        <v>18.75</v>
      </c>
      <c r="Z38" s="70"/>
      <c r="AA38" s="70">
        <f>CEILING(IF('ورود نمرات'!AB38=97,'ورود نمرات'!AA38,IF('ورود نمرات'!AB38=98,'ورود نمرات'!AA38/3,(('ورود نمرات'!AB38*2)+'ورود نمرات'!AA38)/3)),0.25)</f>
        <v>16</v>
      </c>
      <c r="AB38" s="70"/>
      <c r="AC38" s="70">
        <f>CEILING(IF('ورود نمرات'!AD38=97,'ورود نمرات'!AC38,IF('ورود نمرات'!AD38=98,'ورود نمرات'!AC38/3,(('ورود نمرات'!AD38*2)+'ورود نمرات'!AC38)/3)),0.25)</f>
        <v>20</v>
      </c>
      <c r="AD38" s="70"/>
      <c r="AE38" s="70">
        <f>CEILING(IF('ورود نمرات'!AF38=97,'ورود نمرات'!AE38,IF('ورود نمرات'!AF38=98,'ورود نمرات'!AE38/3,(('ورود نمرات'!AF38*2)+'ورود نمرات'!AE38)/3)),0.25)</f>
        <v>20</v>
      </c>
      <c r="AF38" s="70"/>
      <c r="AG38" s="70">
        <f>CEILING(IF('ورود نمرات'!AH38=97,'ورود نمرات'!AG38,IF('ورود نمرات'!AH38=98,'ورود نمرات'!AG38/3,(('ورود نمرات'!AH38*2)+'ورود نمرات'!AG38)/3)),0.25)</f>
        <v>20</v>
      </c>
      <c r="AH38" s="70"/>
      <c r="AI38" s="70">
        <f>CEILING(IF('ورود نمرات'!AJ38=97,'ورود نمرات'!AI38,IF('ورود نمرات'!AJ38=98,'ورود نمرات'!AI38/3,(('ورود نمرات'!AJ38*2)+'ورود نمرات'!AI38)/3)),0.25)</f>
        <v>15.75</v>
      </c>
      <c r="AJ38" s="70"/>
      <c r="AK38" s="70">
        <f>'ورود نمرات'!AL38*2</f>
        <v>32</v>
      </c>
      <c r="AL38" s="70"/>
      <c r="AM38" s="70">
        <f>CEILING('ورود نمرات'!AN38,0.25)</f>
        <v>13.5</v>
      </c>
      <c r="AN38" s="70"/>
      <c r="AO38" s="47">
        <f t="shared" si="18"/>
        <v>28</v>
      </c>
      <c r="AP38" s="47"/>
      <c r="AQ38" s="47">
        <f t="shared" si="19"/>
        <v>27</v>
      </c>
      <c r="AR38" s="47"/>
      <c r="AS38" s="47">
        <f t="shared" si="20"/>
        <v>16</v>
      </c>
      <c r="AT38" s="47"/>
      <c r="AU38" s="47">
        <f t="shared" si="21"/>
        <v>19</v>
      </c>
      <c r="AV38" s="47"/>
      <c r="AW38" s="47">
        <f t="shared" si="22"/>
        <v>21</v>
      </c>
      <c r="AX38" s="47"/>
      <c r="AY38" s="47">
        <f t="shared" si="23"/>
        <v>33</v>
      </c>
      <c r="AZ38" s="47"/>
      <c r="BA38" s="47">
        <f t="shared" si="24"/>
        <v>17</v>
      </c>
      <c r="BB38" s="47"/>
      <c r="BC38" s="47">
        <f t="shared" si="25"/>
        <v>34</v>
      </c>
      <c r="BD38" s="47"/>
      <c r="BE38" s="47">
        <f t="shared" si="26"/>
        <v>33</v>
      </c>
      <c r="BF38" s="47"/>
      <c r="BG38" s="47">
        <f t="shared" si="27"/>
        <v>1</v>
      </c>
      <c r="BH38" s="47"/>
      <c r="BI38" s="47">
        <f t="shared" si="28"/>
        <v>20</v>
      </c>
      <c r="BJ38" s="47"/>
      <c r="BK38" s="47">
        <f t="shared" si="29"/>
        <v>20</v>
      </c>
      <c r="BL38" s="47"/>
      <c r="BM38" s="47">
        <f t="shared" si="30"/>
        <v>28</v>
      </c>
      <c r="BN38" s="47"/>
      <c r="BO38" s="47">
        <f t="shared" si="31"/>
        <v>1</v>
      </c>
      <c r="BP38" s="47"/>
      <c r="BQ38" s="47">
        <f t="shared" si="32"/>
        <v>1</v>
      </c>
      <c r="BR38" s="47"/>
      <c r="BS38" s="47">
        <f t="shared" si="33"/>
        <v>1</v>
      </c>
      <c r="BT38" s="47"/>
      <c r="BU38" s="47">
        <f t="shared" si="34"/>
        <v>34</v>
      </c>
      <c r="BV38" s="47"/>
      <c r="BW38" s="47">
        <f t="shared" si="35"/>
        <v>33</v>
      </c>
      <c r="BX38" s="47"/>
      <c r="BY38" s="47">
        <f t="shared" si="36"/>
        <v>28</v>
      </c>
      <c r="BZ38" s="47"/>
    </row>
    <row r="39" spans="1:78" ht="17.25">
      <c r="A39" s="2" t="str">
        <f>'ورود نمرات'!A39</f>
        <v xml:space="preserve">ابوالفضل  </v>
      </c>
      <c r="B39" s="2" t="str">
        <f>'ورود نمرات'!B39</f>
        <v>یوسفی</v>
      </c>
      <c r="C39" s="70">
        <f>CEILING(IF('ورود نمرات'!D39=97,'ورود نمرات'!C39,IF('ورود نمرات'!D39=98,'ورود نمرات'!C39/3,(('ورود نمرات'!D39*2)+'ورود نمرات'!C39)/3)),0.25)</f>
        <v>18</v>
      </c>
      <c r="D39" s="70"/>
      <c r="E39" s="70">
        <f>CEILING(IF('ورود نمرات'!F39=97,'ورود نمرات'!E39,IF('ورود نمرات'!F39=98,'ورود نمرات'!E39/3,(('ورود نمرات'!F39*2)+'ورود نمرات'!E39)/3)),0.25)</f>
        <v>16.5</v>
      </c>
      <c r="F39" s="70"/>
      <c r="G39" s="70">
        <f>CEILING(IF('ورود نمرات'!H39=97,'ورود نمرات'!G39,IF('ورود نمرات'!H39=98,'ورود نمرات'!G39/3,(('ورود نمرات'!H39*2)+'ورود نمرات'!G39)/3)),0.25)</f>
        <v>14.5</v>
      </c>
      <c r="H39" s="70"/>
      <c r="I39" s="70">
        <f>CEILING(IF('ورود نمرات'!J39=97,'ورود نمرات'!I39,IF('ورود نمرات'!J39=98,'ورود نمرات'!I39/3,(('ورود نمرات'!J39*2)+'ورود نمرات'!I39)/3)),0.25)</f>
        <v>19.75</v>
      </c>
      <c r="J39" s="70"/>
      <c r="K39" s="70">
        <f>CEILING(IF('ورود نمرات'!L39=97,'ورود نمرات'!K39,IF('ورود نمرات'!L39=98,'ورود نمرات'!K39/3,(('ورود نمرات'!L39*2)+'ورود نمرات'!K39)/3)),0.25)</f>
        <v>15</v>
      </c>
      <c r="L39" s="70"/>
      <c r="M39" s="70">
        <f>CEILING(IF('ورود نمرات'!N39=97,'ورود نمرات'!M39,IF('ورود نمرات'!N39=98,'ورود نمرات'!M39/3,(('ورود نمرات'!N39*2)+'ورود نمرات'!M39)/3)),0.25)</f>
        <v>15</v>
      </c>
      <c r="N39" s="70"/>
      <c r="O39" s="70">
        <f>CEILING(IF('ورود نمرات'!P39=97,'ورود نمرات'!O39,IF('ورود نمرات'!P39=98,'ورود نمرات'!O39/3,(('ورود نمرات'!P39*2)+'ورود نمرات'!O39)/3)),0.25)</f>
        <v>15.75</v>
      </c>
      <c r="P39" s="70"/>
      <c r="Q39" s="70">
        <f>CEILING(IF('ورود نمرات'!R39=97,'ورود نمرات'!Q39,IF('ورود نمرات'!R39=98,'ورود نمرات'!Q39/3,(('ورود نمرات'!R39*2)+'ورود نمرات'!Q39)/3)),0.25)</f>
        <v>2.75</v>
      </c>
      <c r="R39" s="70"/>
      <c r="S39" s="70">
        <f>CEILING(IF('ورود نمرات'!T39=97,'ورود نمرات'!S39,IF('ورود نمرات'!T39=98,'ورود نمرات'!S39/3,(('ورود نمرات'!T39*2)+'ورود نمرات'!S39)/3)),0.25)</f>
        <v>10.75</v>
      </c>
      <c r="T39" s="70"/>
      <c r="U39" s="70">
        <f>CEILING(IF('ورود نمرات'!V39=97,'ورود نمرات'!U39,IF('ورود نمرات'!V39=98,'ورود نمرات'!U39/3,(('ورود نمرات'!V39*2)+'ورود نمرات'!U39)/3)),0.25)</f>
        <v>20</v>
      </c>
      <c r="V39" s="70"/>
      <c r="W39" s="70">
        <f>CEILING(IF('ورود نمرات'!X39=97,'ورود نمرات'!W39,IF('ورود نمرات'!X39=98,'ورود نمرات'!W39/3,(('ورود نمرات'!X39*2)+'ورود نمرات'!W39)/3)),0.25)</f>
        <v>8</v>
      </c>
      <c r="X39" s="70"/>
      <c r="Y39" s="70">
        <f>CEILING(IF('ورود نمرات'!Z39=97,'ورود نمرات'!Y39,IF('ورود نمرات'!Z39=98,'ورود نمرات'!Y39/3,(('ورود نمرات'!Z39*2)+'ورود نمرات'!Y39)/3)),0.25)</f>
        <v>18.5</v>
      </c>
      <c r="Z39" s="70"/>
      <c r="AA39" s="70">
        <f>CEILING(IF('ورود نمرات'!AB39=97,'ورود نمرات'!AA39,IF('ورود نمرات'!AB39=98,'ورود نمرات'!AA39/3,(('ورود نمرات'!AB39*2)+'ورود نمرات'!AA39)/3)),0.25)</f>
        <v>10</v>
      </c>
      <c r="AB39" s="70"/>
      <c r="AC39" s="70">
        <f>CEILING(IF('ورود نمرات'!AD39=97,'ورود نمرات'!AC39,IF('ورود نمرات'!AD39=98,'ورود نمرات'!AC39/3,(('ورود نمرات'!AD39*2)+'ورود نمرات'!AC39)/3)),0.25)</f>
        <v>20</v>
      </c>
      <c r="AD39" s="70"/>
      <c r="AE39" s="70">
        <f>CEILING(IF('ورود نمرات'!AF39=97,'ورود نمرات'!AE39,IF('ورود نمرات'!AF39=98,'ورود نمرات'!AE39/3,(('ورود نمرات'!AF39*2)+'ورود نمرات'!AE39)/3)),0.25)</f>
        <v>20</v>
      </c>
      <c r="AF39" s="70"/>
      <c r="AG39" s="70">
        <f>CEILING(IF('ورود نمرات'!AH39=97,'ورود نمرات'!AG39,IF('ورود نمرات'!AH39=98,'ورود نمرات'!AG39/3,(('ورود نمرات'!AH39*2)+'ورود نمرات'!AG39)/3)),0.25)</f>
        <v>10</v>
      </c>
      <c r="AH39" s="70"/>
      <c r="AI39" s="70">
        <f>CEILING(IF('ورود نمرات'!AJ39=97,'ورود نمرات'!AI39,IF('ورود نمرات'!AJ39=98,'ورود نمرات'!AI39/3,(('ورود نمرات'!AJ39*2)+'ورود نمرات'!AI39)/3)),0.25)</f>
        <v>20</v>
      </c>
      <c r="AJ39" s="70"/>
      <c r="AK39" s="70">
        <f>'ورود نمرات'!AL39*2</f>
        <v>40</v>
      </c>
      <c r="AL39" s="70"/>
      <c r="AM39" s="70">
        <f>CEILING('ورود نمرات'!AN39,0.25)</f>
        <v>16</v>
      </c>
      <c r="AN39" s="70"/>
      <c r="AO39" s="47">
        <f t="shared" si="18"/>
        <v>22</v>
      </c>
      <c r="AP39" s="47"/>
      <c r="AQ39" s="47">
        <f t="shared" si="19"/>
        <v>18</v>
      </c>
      <c r="AR39" s="47"/>
      <c r="AS39" s="47">
        <f t="shared" si="20"/>
        <v>24</v>
      </c>
      <c r="AT39" s="47"/>
      <c r="AU39" s="47">
        <f t="shared" si="21"/>
        <v>10</v>
      </c>
      <c r="AV39" s="47"/>
      <c r="AW39" s="47">
        <f t="shared" si="22"/>
        <v>21</v>
      </c>
      <c r="AX39" s="47"/>
      <c r="AY39" s="47">
        <f t="shared" si="23"/>
        <v>14</v>
      </c>
      <c r="AZ39" s="47"/>
      <c r="BA39" s="47">
        <f t="shared" si="24"/>
        <v>10</v>
      </c>
      <c r="BB39" s="47"/>
      <c r="BC39" s="47">
        <f t="shared" si="25"/>
        <v>39</v>
      </c>
      <c r="BD39" s="47"/>
      <c r="BE39" s="47">
        <f t="shared" si="26"/>
        <v>22</v>
      </c>
      <c r="BF39" s="47"/>
      <c r="BG39" s="47">
        <f t="shared" si="27"/>
        <v>1</v>
      </c>
      <c r="BH39" s="47"/>
      <c r="BI39" s="47">
        <f t="shared" si="28"/>
        <v>33</v>
      </c>
      <c r="BJ39" s="47"/>
      <c r="BK39" s="47">
        <f t="shared" si="29"/>
        <v>25</v>
      </c>
      <c r="BL39" s="47"/>
      <c r="BM39" s="47">
        <f t="shared" si="30"/>
        <v>30</v>
      </c>
      <c r="BN39" s="47"/>
      <c r="BO39" s="47">
        <f t="shared" si="31"/>
        <v>1</v>
      </c>
      <c r="BP39" s="47"/>
      <c r="BQ39" s="47">
        <f t="shared" si="32"/>
        <v>1</v>
      </c>
      <c r="BR39" s="47"/>
      <c r="BS39" s="47">
        <f t="shared" si="33"/>
        <v>32</v>
      </c>
      <c r="BT39" s="47"/>
      <c r="BU39" s="47">
        <f t="shared" si="34"/>
        <v>1</v>
      </c>
      <c r="BV39" s="47"/>
      <c r="BW39" s="47">
        <f t="shared" si="35"/>
        <v>1</v>
      </c>
      <c r="BX39" s="47"/>
      <c r="BY39" s="47">
        <f t="shared" si="36"/>
        <v>20</v>
      </c>
      <c r="BZ39" s="47"/>
    </row>
    <row r="40" spans="1:78" ht="17.25">
      <c r="A40" s="2" t="str">
        <f>'ورود نمرات'!A40</f>
        <v xml:space="preserve">محمدعلی  </v>
      </c>
      <c r="B40" s="2" t="str">
        <f>'ورود نمرات'!B40</f>
        <v>ابوطالبی</v>
      </c>
      <c r="C40" s="70">
        <f>CEILING(IF('ورود نمرات'!D40=97,'ورود نمرات'!C40,IF('ورود نمرات'!D40=98,'ورود نمرات'!C40/3,(('ورود نمرات'!D40*2)+'ورود نمرات'!C40)/3)),0.25)</f>
        <v>15</v>
      </c>
      <c r="D40" s="70"/>
      <c r="E40" s="70">
        <f>CEILING(IF('ورود نمرات'!F40=97,'ورود نمرات'!E40,IF('ورود نمرات'!F40=98,'ورود نمرات'!E40/3,(('ورود نمرات'!F40*2)+'ورود نمرات'!E40)/3)),0.25)</f>
        <v>18.75</v>
      </c>
      <c r="F40" s="70"/>
      <c r="G40" s="70">
        <f>CEILING(IF('ورود نمرات'!H40=97,'ورود نمرات'!G40,IF('ورود نمرات'!H40=98,'ورود نمرات'!G40/3,(('ورود نمرات'!H40*2)+'ورود نمرات'!G40)/3)),0.25)</f>
        <v>15.5</v>
      </c>
      <c r="H40" s="70"/>
      <c r="I40" s="70">
        <f>CEILING(IF('ورود نمرات'!J40=97,'ورود نمرات'!I40,IF('ورود نمرات'!J40=98,'ورود نمرات'!I40/3,(('ورود نمرات'!J40*2)+'ورود نمرات'!I40)/3)),0.25)</f>
        <v>20</v>
      </c>
      <c r="J40" s="70"/>
      <c r="K40" s="70">
        <f>CEILING(IF('ورود نمرات'!L40=97,'ورود نمرات'!K40,IF('ورود نمرات'!L40=98,'ورود نمرات'!K40/3,(('ورود نمرات'!L40*2)+'ورود نمرات'!K40)/3)),0.25)</f>
        <v>15.5</v>
      </c>
      <c r="L40" s="70"/>
      <c r="M40" s="70">
        <f>CEILING(IF('ورود نمرات'!N40=97,'ورود نمرات'!M40,IF('ورود نمرات'!N40=98,'ورود نمرات'!M40/3,(('ورود نمرات'!N40*2)+'ورود نمرات'!M40)/3)),0.25)</f>
        <v>7.5</v>
      </c>
      <c r="N40" s="70"/>
      <c r="O40" s="70">
        <f>CEILING(IF('ورود نمرات'!P40=97,'ورود نمرات'!O40,IF('ورود نمرات'!P40=98,'ورود نمرات'!O40/3,(('ورود نمرات'!P40*2)+'ورود نمرات'!O40)/3)),0.25)</f>
        <v>15.5</v>
      </c>
      <c r="P40" s="70"/>
      <c r="Q40" s="70">
        <f>CEILING(IF('ورود نمرات'!R40=97,'ورود نمرات'!Q40,IF('ورود نمرات'!R40=98,'ورود نمرات'!Q40/3,(('ورود نمرات'!R40*2)+'ورود نمرات'!Q40)/3)),0.25)</f>
        <v>15.5</v>
      </c>
      <c r="R40" s="70"/>
      <c r="S40" s="70">
        <f>CEILING(IF('ورود نمرات'!T40=97,'ورود نمرات'!S40,IF('ورود نمرات'!T40=98,'ورود نمرات'!S40/3,(('ورود نمرات'!T40*2)+'ورود نمرات'!S40)/3)),0.25)</f>
        <v>10</v>
      </c>
      <c r="T40" s="70"/>
      <c r="U40" s="70">
        <f>CEILING(IF('ورود نمرات'!V40=97,'ورود نمرات'!U40,IF('ورود نمرات'!V40=98,'ورود نمرات'!U40/3,(('ورود نمرات'!V40*2)+'ورود نمرات'!U40)/3)),0.25)</f>
        <v>10</v>
      </c>
      <c r="V40" s="70"/>
      <c r="W40" s="70">
        <f>CEILING(IF('ورود نمرات'!X40=97,'ورود نمرات'!W40,IF('ورود نمرات'!X40=98,'ورود نمرات'!W40/3,(('ورود نمرات'!X40*2)+'ورود نمرات'!W40)/3)),0.25)</f>
        <v>10</v>
      </c>
      <c r="X40" s="70"/>
      <c r="Y40" s="70">
        <f>CEILING(IF('ورود نمرات'!Z40=97,'ورود نمرات'!Y40,IF('ورود نمرات'!Z40=98,'ورود نمرات'!Y40/3,(('ورود نمرات'!Z40*2)+'ورود نمرات'!Y40)/3)),0.25)</f>
        <v>9.5</v>
      </c>
      <c r="Z40" s="70"/>
      <c r="AA40" s="70">
        <f>CEILING(IF('ورود نمرات'!AB40=97,'ورود نمرات'!AA40,IF('ورود نمرات'!AB40=98,'ورود نمرات'!AA40/3,(('ورود نمرات'!AB40*2)+'ورود نمرات'!AA40)/3)),0.25)</f>
        <v>20</v>
      </c>
      <c r="AB40" s="70"/>
      <c r="AC40" s="70">
        <f>CEILING(IF('ورود نمرات'!AD40=97,'ورود نمرات'!AC40,IF('ورود نمرات'!AD40=98,'ورود نمرات'!AC40/3,(('ورود نمرات'!AD40*2)+'ورود نمرات'!AC40)/3)),0.25)</f>
        <v>20</v>
      </c>
      <c r="AD40" s="70"/>
      <c r="AE40" s="70">
        <f>CEILING(IF('ورود نمرات'!AF40=97,'ورود نمرات'!AE40,IF('ورود نمرات'!AF40=98,'ورود نمرات'!AE40/3,(('ورود نمرات'!AF40*2)+'ورود نمرات'!AE40)/3)),0.25)</f>
        <v>20</v>
      </c>
      <c r="AF40" s="70"/>
      <c r="AG40" s="70">
        <f>CEILING(IF('ورود نمرات'!AH40=97,'ورود نمرات'!AG40,IF('ورود نمرات'!AH40=98,'ورود نمرات'!AG40/3,(('ورود نمرات'!AH40*2)+'ورود نمرات'!AG40)/3)),0.25)</f>
        <v>20</v>
      </c>
      <c r="AH40" s="70"/>
      <c r="AI40" s="70">
        <f>CEILING(IF('ورود نمرات'!AJ40=97,'ورود نمرات'!AI40,IF('ورود نمرات'!AJ40=98,'ورود نمرات'!AI40/3,(('ورود نمرات'!AJ40*2)+'ورود نمرات'!AI40)/3)),0.25)</f>
        <v>20</v>
      </c>
      <c r="AJ40" s="70"/>
      <c r="AK40" s="70">
        <f>'ورود نمرات'!AL40*2</f>
        <v>32</v>
      </c>
      <c r="AL40" s="70"/>
      <c r="AM40" s="70">
        <f>CEILING('ورود نمرات'!AN40,0.25)</f>
        <v>17</v>
      </c>
      <c r="AN40" s="70"/>
      <c r="AO40" s="47">
        <f t="shared" si="18"/>
        <v>34</v>
      </c>
      <c r="AP40" s="47"/>
      <c r="AQ40" s="47">
        <f t="shared" si="19"/>
        <v>10</v>
      </c>
      <c r="AR40" s="47"/>
      <c r="AS40" s="47">
        <f t="shared" si="20"/>
        <v>20</v>
      </c>
      <c r="AT40" s="47"/>
      <c r="AU40" s="47">
        <f t="shared" si="21"/>
        <v>1</v>
      </c>
      <c r="AV40" s="47"/>
      <c r="AW40" s="47">
        <f t="shared" si="22"/>
        <v>20</v>
      </c>
      <c r="AX40" s="47"/>
      <c r="AY40" s="47">
        <f t="shared" si="23"/>
        <v>38</v>
      </c>
      <c r="AZ40" s="47"/>
      <c r="BA40" s="47">
        <f t="shared" si="24"/>
        <v>11</v>
      </c>
      <c r="BB40" s="47"/>
      <c r="BC40" s="47">
        <f t="shared" si="25"/>
        <v>4</v>
      </c>
      <c r="BD40" s="47"/>
      <c r="BE40" s="47">
        <f t="shared" si="26"/>
        <v>23</v>
      </c>
      <c r="BF40" s="47"/>
      <c r="BG40" s="47">
        <f t="shared" si="27"/>
        <v>41</v>
      </c>
      <c r="BH40" s="47"/>
      <c r="BI40" s="47">
        <f t="shared" si="28"/>
        <v>27</v>
      </c>
      <c r="BJ40" s="47"/>
      <c r="BK40" s="47">
        <f t="shared" si="29"/>
        <v>39</v>
      </c>
      <c r="BL40" s="47"/>
      <c r="BM40" s="47">
        <f t="shared" si="30"/>
        <v>1</v>
      </c>
      <c r="BN40" s="47"/>
      <c r="BO40" s="47">
        <f t="shared" si="31"/>
        <v>1</v>
      </c>
      <c r="BP40" s="47"/>
      <c r="BQ40" s="47">
        <f t="shared" si="32"/>
        <v>1</v>
      </c>
      <c r="BR40" s="47"/>
      <c r="BS40" s="47">
        <f t="shared" si="33"/>
        <v>1</v>
      </c>
      <c r="BT40" s="47"/>
      <c r="BU40" s="47">
        <f t="shared" si="34"/>
        <v>1</v>
      </c>
      <c r="BV40" s="47"/>
      <c r="BW40" s="47">
        <f t="shared" si="35"/>
        <v>33</v>
      </c>
      <c r="BX40" s="47"/>
      <c r="BY40" s="47">
        <f t="shared" si="36"/>
        <v>18</v>
      </c>
      <c r="BZ40" s="47"/>
    </row>
    <row r="41" spans="1:78" ht="17.25">
      <c r="A41" s="2" t="str">
        <f>'ورود نمرات'!A41</f>
        <v xml:space="preserve">آریا </v>
      </c>
      <c r="B41" s="2" t="str">
        <f>'ورود نمرات'!B41</f>
        <v>احمدی خواه</v>
      </c>
      <c r="C41" s="70">
        <f>CEILING(IF('ورود نمرات'!D41=97,'ورود نمرات'!C41,IF('ورود نمرات'!D41=98,'ورود نمرات'!C41/3,(('ورود نمرات'!D41*2)+'ورود نمرات'!C41)/3)),0.25)</f>
        <v>16</v>
      </c>
      <c r="D41" s="70"/>
      <c r="E41" s="70">
        <f>CEILING(IF('ورود نمرات'!F41=97,'ورود نمرات'!E41,IF('ورود نمرات'!F41=98,'ورود نمرات'!E41/3,(('ورود نمرات'!F41*2)+'ورود نمرات'!E41)/3)),0.25)</f>
        <v>18.5</v>
      </c>
      <c r="F41" s="70"/>
      <c r="G41" s="70">
        <f>CEILING(IF('ورود نمرات'!H41=97,'ورود نمرات'!G41,IF('ورود نمرات'!H41=98,'ورود نمرات'!G41/3,(('ورود نمرات'!H41*2)+'ورود نمرات'!G41)/3)),0.25)</f>
        <v>4.75</v>
      </c>
      <c r="H41" s="70"/>
      <c r="I41" s="70">
        <f>CEILING(IF('ورود نمرات'!J41=97,'ورود نمرات'!I41,IF('ورود نمرات'!J41=98,'ورود نمرات'!I41/3,(('ورود نمرات'!J41*2)+'ورود نمرات'!I41)/3)),0.25)</f>
        <v>18.75</v>
      </c>
      <c r="J41" s="70"/>
      <c r="K41" s="70">
        <f>CEILING(IF('ورود نمرات'!L41=97,'ورود نمرات'!K41,IF('ورود نمرات'!L41=98,'ورود نمرات'!K41/3,(('ورود نمرات'!L41*2)+'ورود نمرات'!K41)/3)),0.25)</f>
        <v>7.5</v>
      </c>
      <c r="L41" s="70"/>
      <c r="M41" s="70">
        <f>CEILING(IF('ورود نمرات'!N41=97,'ورود نمرات'!M41,IF('ورود نمرات'!N41=98,'ورود نمرات'!M41/3,(('ورود نمرات'!N41*2)+'ورود نمرات'!M41)/3)),0.25)</f>
        <v>15.5</v>
      </c>
      <c r="N41" s="70"/>
      <c r="O41" s="70">
        <f>CEILING(IF('ورود نمرات'!P41=97,'ورود نمرات'!O41,IF('ورود نمرات'!P41=98,'ورود نمرات'!O41/3,(('ورود نمرات'!P41*2)+'ورود نمرات'!O41)/3)),0.25)</f>
        <v>7.5</v>
      </c>
      <c r="P41" s="70"/>
      <c r="Q41" s="70">
        <f>CEILING(IF('ورود نمرات'!R41=97,'ورود نمرات'!Q41,IF('ورود نمرات'!R41=98,'ورود نمرات'!Q41/3,(('ورود نمرات'!R41*2)+'ورود نمرات'!Q41)/3)),0.25)</f>
        <v>7.5</v>
      </c>
      <c r="R41" s="70"/>
      <c r="S41" s="70">
        <f>CEILING(IF('ورود نمرات'!T41=97,'ورود نمرات'!S41,IF('ورود نمرات'!T41=98,'ورود نمرات'!S41/3,(('ورود نمرات'!T41*2)+'ورود نمرات'!S41)/3)),0.25)</f>
        <v>20</v>
      </c>
      <c r="T41" s="70"/>
      <c r="U41" s="70">
        <f>CEILING(IF('ورود نمرات'!V41=97,'ورود نمرات'!U41,IF('ورود نمرات'!V41=98,'ورود نمرات'!U41/3,(('ورود نمرات'!V41*2)+'ورود نمرات'!U41)/3)),0.25)</f>
        <v>20</v>
      </c>
      <c r="V41" s="70"/>
      <c r="W41" s="70">
        <f>CEILING(IF('ورود نمرات'!X41=97,'ورود نمرات'!W41,IF('ورود نمرات'!X41=98,'ورود نمرات'!W41/3,(('ورود نمرات'!X41*2)+'ورود نمرات'!W41)/3)),0.25)</f>
        <v>20</v>
      </c>
      <c r="X41" s="70"/>
      <c r="Y41" s="70">
        <f>CEILING(IF('ورود نمرات'!Z41=97,'ورود نمرات'!Y41,IF('ورود نمرات'!Z41=98,'ورود نمرات'!Y41/3,(('ورود نمرات'!Z41*2)+'ورود نمرات'!Y41)/3)),0.25)</f>
        <v>9</v>
      </c>
      <c r="Z41" s="70"/>
      <c r="AA41" s="70">
        <f>CEILING(IF('ورود نمرات'!AB41=97,'ورود نمرات'!AA41,IF('ورود نمرات'!AB41=98,'ورود نمرات'!AA41/3,(('ورود نمرات'!AB41*2)+'ورود نمرات'!AA41)/3)),0.25)</f>
        <v>20</v>
      </c>
      <c r="AB41" s="70"/>
      <c r="AC41" s="70">
        <f>CEILING(IF('ورود نمرات'!AD41=97,'ورود نمرات'!AC41,IF('ورود نمرات'!AD41=98,'ورود نمرات'!AC41/3,(('ورود نمرات'!AD41*2)+'ورود نمرات'!AC41)/3)),0.25)</f>
        <v>20</v>
      </c>
      <c r="AD41" s="70"/>
      <c r="AE41" s="70">
        <f>CEILING(IF('ورود نمرات'!AF41=97,'ورود نمرات'!AE41,IF('ورود نمرات'!AF41=98,'ورود نمرات'!AE41/3,(('ورود نمرات'!AF41*2)+'ورود نمرات'!AE41)/3)),0.25)</f>
        <v>20</v>
      </c>
      <c r="AF41" s="70"/>
      <c r="AG41" s="70">
        <f>CEILING(IF('ورود نمرات'!AH41=97,'ورود نمرات'!AG41,IF('ورود نمرات'!AH41=98,'ورود نمرات'!AG41/3,(('ورود نمرات'!AH41*2)+'ورود نمرات'!AG41)/3)),0.25)</f>
        <v>20</v>
      </c>
      <c r="AH41" s="70"/>
      <c r="AI41" s="70">
        <f>CEILING(IF('ورود نمرات'!AJ41=97,'ورود نمرات'!AI41,IF('ورود نمرات'!AJ41=98,'ورود نمرات'!AI41/3,(('ورود نمرات'!AJ41*2)+'ورود نمرات'!AI41)/3)),0.25)</f>
        <v>20</v>
      </c>
      <c r="AJ41" s="70"/>
      <c r="AK41" s="70">
        <f>'ورود نمرات'!AL41*2</f>
        <v>36</v>
      </c>
      <c r="AL41" s="70"/>
      <c r="AM41" s="70">
        <f>CEILING('ورود نمرات'!AN41,0.25)</f>
        <v>13</v>
      </c>
      <c r="AN41" s="70"/>
      <c r="AO41" s="47">
        <f t="shared" si="18"/>
        <v>32</v>
      </c>
      <c r="AP41" s="47"/>
      <c r="AQ41" s="47">
        <f t="shared" si="19"/>
        <v>16</v>
      </c>
      <c r="AR41" s="47"/>
      <c r="AS41" s="47">
        <f t="shared" si="20"/>
        <v>39</v>
      </c>
      <c r="AT41" s="47"/>
      <c r="AU41" s="47">
        <f t="shared" si="21"/>
        <v>19</v>
      </c>
      <c r="AV41" s="47"/>
      <c r="AW41" s="47">
        <f t="shared" si="22"/>
        <v>38</v>
      </c>
      <c r="AX41" s="47"/>
      <c r="AY41" s="47">
        <f t="shared" si="23"/>
        <v>13</v>
      </c>
      <c r="AZ41" s="47"/>
      <c r="BA41" s="47">
        <f t="shared" si="24"/>
        <v>30</v>
      </c>
      <c r="BB41" s="47"/>
      <c r="BC41" s="47">
        <f t="shared" si="25"/>
        <v>23</v>
      </c>
      <c r="BD41" s="47"/>
      <c r="BE41" s="47">
        <f t="shared" si="26"/>
        <v>1</v>
      </c>
      <c r="BF41" s="47"/>
      <c r="BG41" s="47">
        <f t="shared" si="27"/>
        <v>1</v>
      </c>
      <c r="BH41" s="47"/>
      <c r="BI41" s="47">
        <f t="shared" si="28"/>
        <v>1</v>
      </c>
      <c r="BJ41" s="47"/>
      <c r="BK41" s="47">
        <f t="shared" si="29"/>
        <v>40</v>
      </c>
      <c r="BL41" s="47"/>
      <c r="BM41" s="47">
        <f t="shared" si="30"/>
        <v>1</v>
      </c>
      <c r="BN41" s="47"/>
      <c r="BO41" s="47">
        <f t="shared" si="31"/>
        <v>1</v>
      </c>
      <c r="BP41" s="47"/>
      <c r="BQ41" s="47">
        <f t="shared" si="32"/>
        <v>1</v>
      </c>
      <c r="BR41" s="47"/>
      <c r="BS41" s="47">
        <f t="shared" si="33"/>
        <v>1</v>
      </c>
      <c r="BT41" s="47"/>
      <c r="BU41" s="47">
        <f t="shared" si="34"/>
        <v>1</v>
      </c>
      <c r="BV41" s="47"/>
      <c r="BW41" s="47">
        <f t="shared" si="35"/>
        <v>26</v>
      </c>
      <c r="BX41" s="47"/>
      <c r="BY41" s="47">
        <f t="shared" si="36"/>
        <v>29</v>
      </c>
      <c r="BZ41" s="47"/>
    </row>
    <row r="42" spans="1:78" ht="17.25">
      <c r="A42" s="2" t="str">
        <f>'ورود نمرات'!A42</f>
        <v xml:space="preserve">ابوالفضل  </v>
      </c>
      <c r="B42" s="2" t="str">
        <f>'ورود نمرات'!B42</f>
        <v>اسلامی</v>
      </c>
      <c r="C42" s="70">
        <f>CEILING(IF('ورود نمرات'!D42=97,'ورود نمرات'!C42,IF('ورود نمرات'!D42=98,'ورود نمرات'!C42/3,(('ورود نمرات'!D42*2)+'ورود نمرات'!C42)/3)),0.25)</f>
        <v>10</v>
      </c>
      <c r="D42" s="70"/>
      <c r="E42" s="70">
        <f>CEILING(IF('ورود نمرات'!F42=97,'ورود نمرات'!E42,IF('ورود نمرات'!F42=98,'ورود نمرات'!E42/3,(('ورود نمرات'!F42*2)+'ورود نمرات'!E42)/3)),0.25)</f>
        <v>9.5</v>
      </c>
      <c r="F42" s="70"/>
      <c r="G42" s="70">
        <f>CEILING(IF('ورود نمرات'!H42=97,'ورود نمرات'!G42,IF('ورود نمرات'!H42=98,'ورود نمرات'!G42/3,(('ورود نمرات'!H42*2)+'ورود نمرات'!G42)/3)),0.25)</f>
        <v>7.5</v>
      </c>
      <c r="H42" s="70"/>
      <c r="I42" s="70">
        <f>CEILING(IF('ورود نمرات'!J42=97,'ورود نمرات'!I42,IF('ورود نمرات'!J42=98,'ورود نمرات'!I42/3,(('ورود نمرات'!J42*2)+'ورود نمرات'!I42)/3)),0.25)</f>
        <v>17.75</v>
      </c>
      <c r="J42" s="70"/>
      <c r="K42" s="70">
        <f>CEILING(IF('ورود نمرات'!L42=97,'ورود نمرات'!K42,IF('ورود نمرات'!L42=98,'ورود نمرات'!K42/3,(('ورود نمرات'!L42*2)+'ورود نمرات'!K42)/3)),0.25)</f>
        <v>10</v>
      </c>
      <c r="L42" s="70"/>
      <c r="M42" s="70">
        <f>CEILING(IF('ورود نمرات'!N42=97,'ورود نمرات'!M42,IF('ورود نمرات'!N42=98,'ورود نمرات'!M42/3,(('ورود نمرات'!N42*2)+'ورود نمرات'!M42)/3)),0.25)</f>
        <v>7.5</v>
      </c>
      <c r="N42" s="70"/>
      <c r="O42" s="70">
        <f>CEILING(IF('ورود نمرات'!P42=97,'ورود نمرات'!O42,IF('ورود نمرات'!P42=98,'ورود نمرات'!O42/3,(('ورود نمرات'!P42*2)+'ورود نمرات'!O42)/3)),0.25)</f>
        <v>10</v>
      </c>
      <c r="P42" s="70"/>
      <c r="Q42" s="70">
        <f>CEILING(IF('ورود نمرات'!R42=97,'ورود نمرات'!Q42,IF('ورود نمرات'!R42=98,'ورود نمرات'!Q42/3,(('ورود نمرات'!R42*2)+'ورود نمرات'!Q42)/3)),0.25)</f>
        <v>10</v>
      </c>
      <c r="R42" s="70"/>
      <c r="S42" s="70">
        <f>CEILING(IF('ورود نمرات'!T42=97,'ورود نمرات'!S42,IF('ورود نمرات'!T42=98,'ورود نمرات'!S42/3,(('ورود نمرات'!T42*2)+'ورود نمرات'!S42)/3)),0.25)</f>
        <v>20</v>
      </c>
      <c r="T42" s="70"/>
      <c r="U42" s="70">
        <f>CEILING(IF('ورود نمرات'!V42=97,'ورود نمرات'!U42,IF('ورود نمرات'!V42=98,'ورود نمرات'!U42/3,(('ورود نمرات'!V42*2)+'ورود نمرات'!U42)/3)),0.25)</f>
        <v>20</v>
      </c>
      <c r="V42" s="70"/>
      <c r="W42" s="70">
        <f>CEILING(IF('ورود نمرات'!X42=97,'ورود نمرات'!W42,IF('ورود نمرات'!X42=98,'ورود نمرات'!W42/3,(('ورود نمرات'!X42*2)+'ورود نمرات'!W42)/3)),0.25)</f>
        <v>20</v>
      </c>
      <c r="X42" s="70"/>
      <c r="Y42" s="70">
        <f>CEILING(IF('ورود نمرات'!Z42=97,'ورود نمرات'!Y42,IF('ورود نمرات'!Z42=98,'ورود نمرات'!Y42/3,(('ورود نمرات'!Z42*2)+'ورود نمرات'!Y42)/3)),0.25)</f>
        <v>8</v>
      </c>
      <c r="Z42" s="70"/>
      <c r="AA42" s="70">
        <f>CEILING(IF('ورود نمرات'!AB42=97,'ورود نمرات'!AA42,IF('ورود نمرات'!AB42=98,'ورود نمرات'!AA42/3,(('ورود نمرات'!AB42*2)+'ورود نمرات'!AA42)/3)),0.25)</f>
        <v>20</v>
      </c>
      <c r="AB42" s="70"/>
      <c r="AC42" s="70">
        <f>CEILING(IF('ورود نمرات'!AD42=97,'ورود نمرات'!AC42,IF('ورود نمرات'!AD42=98,'ورود نمرات'!AC42/3,(('ورود نمرات'!AD42*2)+'ورود نمرات'!AC42)/3)),0.25)</f>
        <v>20</v>
      </c>
      <c r="AD42" s="70"/>
      <c r="AE42" s="70">
        <f>CEILING(IF('ورود نمرات'!AF42=97,'ورود نمرات'!AE42,IF('ورود نمرات'!AF42=98,'ورود نمرات'!AE42/3,(('ورود نمرات'!AF42*2)+'ورود نمرات'!AE42)/3)),0.25)</f>
        <v>20</v>
      </c>
      <c r="AF42" s="70"/>
      <c r="AG42" s="70">
        <f>CEILING(IF('ورود نمرات'!AH42=97,'ورود نمرات'!AG42,IF('ورود نمرات'!AH42=98,'ورود نمرات'!AG42/3,(('ورود نمرات'!AH42*2)+'ورود نمرات'!AG42)/3)),0.25)</f>
        <v>20</v>
      </c>
      <c r="AH42" s="70"/>
      <c r="AI42" s="70">
        <f>CEILING(IF('ورود نمرات'!AJ42=97,'ورود نمرات'!AI42,IF('ورود نمرات'!AJ42=98,'ورود نمرات'!AI42/3,(('ورود نمرات'!AJ42*2)+'ورود نمرات'!AI42)/3)),0.25)</f>
        <v>20</v>
      </c>
      <c r="AJ42" s="70"/>
      <c r="AK42" s="70">
        <f>'ورود نمرات'!AL42*2</f>
        <v>40</v>
      </c>
      <c r="AL42" s="70"/>
      <c r="AM42" s="70">
        <f>CEILING('ورود نمرات'!AN42,0.25)</f>
        <v>14</v>
      </c>
      <c r="AN42" s="70"/>
      <c r="AO42" s="47">
        <f t="shared" si="18"/>
        <v>41</v>
      </c>
      <c r="AP42" s="47"/>
      <c r="AQ42" s="47">
        <f t="shared" si="19"/>
        <v>40</v>
      </c>
      <c r="AR42" s="47"/>
      <c r="AS42" s="47">
        <f t="shared" si="20"/>
        <v>33</v>
      </c>
      <c r="AT42" s="47"/>
      <c r="AU42" s="47">
        <f t="shared" si="21"/>
        <v>27</v>
      </c>
      <c r="AV42" s="47"/>
      <c r="AW42" s="47">
        <f t="shared" si="22"/>
        <v>30</v>
      </c>
      <c r="AX42" s="47"/>
      <c r="AY42" s="47">
        <f t="shared" si="23"/>
        <v>38</v>
      </c>
      <c r="AZ42" s="47"/>
      <c r="BA42" s="47">
        <f t="shared" si="24"/>
        <v>20</v>
      </c>
      <c r="BB42" s="47"/>
      <c r="BC42" s="47">
        <f t="shared" si="25"/>
        <v>15</v>
      </c>
      <c r="BD42" s="47"/>
      <c r="BE42" s="47">
        <f t="shared" si="26"/>
        <v>1</v>
      </c>
      <c r="BF42" s="47"/>
      <c r="BG42" s="47">
        <f t="shared" si="27"/>
        <v>1</v>
      </c>
      <c r="BH42" s="47"/>
      <c r="BI42" s="47">
        <f t="shared" si="28"/>
        <v>1</v>
      </c>
      <c r="BJ42" s="47"/>
      <c r="BK42" s="47">
        <f t="shared" si="29"/>
        <v>41</v>
      </c>
      <c r="BL42" s="47"/>
      <c r="BM42" s="47">
        <f t="shared" si="30"/>
        <v>1</v>
      </c>
      <c r="BN42" s="47"/>
      <c r="BO42" s="47">
        <f t="shared" si="31"/>
        <v>1</v>
      </c>
      <c r="BP42" s="47"/>
      <c r="BQ42" s="47">
        <f t="shared" si="32"/>
        <v>1</v>
      </c>
      <c r="BR42" s="47"/>
      <c r="BS42" s="47">
        <f t="shared" si="33"/>
        <v>1</v>
      </c>
      <c r="BT42" s="47"/>
      <c r="BU42" s="47">
        <f t="shared" si="34"/>
        <v>1</v>
      </c>
      <c r="BV42" s="47"/>
      <c r="BW42" s="47">
        <f t="shared" si="35"/>
        <v>1</v>
      </c>
      <c r="BX42" s="47"/>
      <c r="BY42" s="47">
        <f t="shared" si="36"/>
        <v>26</v>
      </c>
      <c r="BZ42" s="47"/>
    </row>
    <row r="43" spans="1:78" ht="17.25">
      <c r="A43" s="2" t="str">
        <f>'ورود نمرات'!A43</f>
        <v xml:space="preserve">امیرعلی  </v>
      </c>
      <c r="B43" s="2" t="str">
        <f>'ورود نمرات'!B43</f>
        <v>اشرفی</v>
      </c>
      <c r="C43" s="70">
        <f>CEILING(IF('ورود نمرات'!D43=97,'ورود نمرات'!C43,IF('ورود نمرات'!D43=98,'ورود نمرات'!C43/3,(('ورود نمرات'!D43*2)+'ورود نمرات'!C43)/3)),0.25)</f>
        <v>20</v>
      </c>
      <c r="D43" s="70"/>
      <c r="E43" s="70">
        <f>CEILING(IF('ورود نمرات'!F43=97,'ورود نمرات'!E43,IF('ورود نمرات'!F43=98,'ورود نمرات'!E43/3,(('ورود نمرات'!F43*2)+'ورود نمرات'!E43)/3)),0.25)</f>
        <v>9</v>
      </c>
      <c r="F43" s="70"/>
      <c r="G43" s="70">
        <f>CEILING(IF('ورود نمرات'!H43=97,'ورود نمرات'!G43,IF('ورود نمرات'!H43=98,'ورود نمرات'!G43/3,(('ورود نمرات'!H43*2)+'ورود نمرات'!G43)/3)),0.25)</f>
        <v>2.5</v>
      </c>
      <c r="H43" s="70"/>
      <c r="I43" s="70">
        <f>CEILING(IF('ورود نمرات'!J43=97,'ورود نمرات'!I43,IF('ورود نمرات'!J43=98,'ورود نمرات'!I43/3,(('ورود نمرات'!J43*2)+'ورود نمرات'!I43)/3)),0.25)</f>
        <v>17.75</v>
      </c>
      <c r="J43" s="70"/>
      <c r="K43" s="70">
        <f>CEILING(IF('ورود نمرات'!L43=97,'ورود نمرات'!K43,IF('ورود نمرات'!L43=98,'ورود نمرات'!K43/3,(('ورود نمرات'!L43*2)+'ورود نمرات'!K43)/3)),0.25)</f>
        <v>8.75</v>
      </c>
      <c r="L43" s="70"/>
      <c r="M43" s="70">
        <f>CEILING(IF('ورود نمرات'!N43=97,'ورود نمرات'!M43,IF('ورود نمرات'!N43=98,'ورود نمرات'!M43/3,(('ورود نمرات'!N43*2)+'ورود نمرات'!M43)/3)),0.25)</f>
        <v>7</v>
      </c>
      <c r="N43" s="70"/>
      <c r="O43" s="70">
        <f>CEILING(IF('ورود نمرات'!P43=97,'ورود نمرات'!O43,IF('ورود نمرات'!P43=98,'ورود نمرات'!O43/3,(('ورود نمرات'!P43*2)+'ورود نمرات'!O43)/3)),0.25)</f>
        <v>8.75</v>
      </c>
      <c r="P43" s="70"/>
      <c r="Q43" s="70">
        <f>CEILING(IF('ورود نمرات'!R43=97,'ورود نمرات'!Q43,IF('ورود نمرات'!R43=98,'ورود نمرات'!Q43/3,(('ورود نمرات'!R43*2)+'ورود نمرات'!Q43)/3)),0.25)</f>
        <v>8.75</v>
      </c>
      <c r="R43" s="70"/>
      <c r="S43" s="70">
        <f>CEILING(IF('ورود نمرات'!T43=97,'ورود نمرات'!S43,IF('ورود نمرات'!T43=98,'ورود نمرات'!S43/3,(('ورود نمرات'!T43*2)+'ورود نمرات'!S43)/3)),0.25)</f>
        <v>10</v>
      </c>
      <c r="T43" s="70"/>
      <c r="U43" s="70">
        <f>CEILING(IF('ورود نمرات'!V43=97,'ورود نمرات'!U43,IF('ورود نمرات'!V43=98,'ورود نمرات'!U43/3,(('ورود نمرات'!V43*2)+'ورود نمرات'!U43)/3)),0.25)</f>
        <v>10</v>
      </c>
      <c r="V43" s="70"/>
      <c r="W43" s="70">
        <f>CEILING(IF('ورود نمرات'!X43=97,'ورود نمرات'!W43,IF('ورود نمرات'!X43=98,'ورود نمرات'!W43/3,(('ورود نمرات'!X43*2)+'ورود نمرات'!W43)/3)),0.25)</f>
        <v>10</v>
      </c>
      <c r="X43" s="70"/>
      <c r="Y43" s="70">
        <f>CEILING(IF('ورود نمرات'!Z43=97,'ورود نمرات'!Y43,IF('ورود نمرات'!Z43=98,'ورود نمرات'!Y43/3,(('ورود نمرات'!Z43*2)+'ورود نمرات'!Y43)/3)),0.25)</f>
        <v>12.75</v>
      </c>
      <c r="Z43" s="70"/>
      <c r="AA43" s="70">
        <f>CEILING(IF('ورود نمرات'!AB43=97,'ورود نمرات'!AA43,IF('ورود نمرات'!AB43=98,'ورود نمرات'!AA43/3,(('ورود نمرات'!AB43*2)+'ورود نمرات'!AA43)/3)),0.25)</f>
        <v>20</v>
      </c>
      <c r="AB43" s="70"/>
      <c r="AC43" s="70">
        <f>CEILING(IF('ورود نمرات'!AD43=97,'ورود نمرات'!AC43,IF('ورود نمرات'!AD43=98,'ورود نمرات'!AC43/3,(('ورود نمرات'!AD43*2)+'ورود نمرات'!AC43)/3)),0.25)</f>
        <v>20</v>
      </c>
      <c r="AD43" s="70"/>
      <c r="AE43" s="70">
        <f>CEILING(IF('ورود نمرات'!AF43=97,'ورود نمرات'!AE43,IF('ورود نمرات'!AF43=98,'ورود نمرات'!AE43/3,(('ورود نمرات'!AF43*2)+'ورود نمرات'!AE43)/3)),0.25)</f>
        <v>18.75</v>
      </c>
      <c r="AF43" s="70"/>
      <c r="AG43" s="70">
        <f>CEILING(IF('ورود نمرات'!AH43=97,'ورود نمرات'!AG43,IF('ورود نمرات'!AH43=98,'ورود نمرات'!AG43/3,(('ورود نمرات'!AH43*2)+'ورود نمرات'!AG43)/3)),0.25)</f>
        <v>20</v>
      </c>
      <c r="AH43" s="70"/>
      <c r="AI43" s="70">
        <f>CEILING(IF('ورود نمرات'!AJ43=97,'ورود نمرات'!AI43,IF('ورود نمرات'!AJ43=98,'ورود نمرات'!AI43/3,(('ورود نمرات'!AJ43*2)+'ورود نمرات'!AI43)/3)),0.25)</f>
        <v>20</v>
      </c>
      <c r="AJ43" s="70"/>
      <c r="AK43" s="70">
        <f>'ورود نمرات'!AL43*2</f>
        <v>40</v>
      </c>
      <c r="AL43" s="70"/>
      <c r="AM43" s="70">
        <f>CEILING('ورود نمرات'!AN43,0.25)</f>
        <v>16</v>
      </c>
      <c r="AN43" s="70"/>
      <c r="AO43" s="47">
        <f t="shared" si="18"/>
        <v>1</v>
      </c>
      <c r="AP43" s="47"/>
      <c r="AQ43" s="47">
        <f t="shared" si="19"/>
        <v>41</v>
      </c>
      <c r="AR43" s="47"/>
      <c r="AS43" s="47">
        <f t="shared" si="20"/>
        <v>42</v>
      </c>
      <c r="AT43" s="47"/>
      <c r="AU43" s="47">
        <f t="shared" si="21"/>
        <v>27</v>
      </c>
      <c r="AV43" s="47"/>
      <c r="AW43" s="47">
        <f t="shared" si="22"/>
        <v>35</v>
      </c>
      <c r="AX43" s="47"/>
      <c r="AY43" s="47">
        <f t="shared" si="23"/>
        <v>41</v>
      </c>
      <c r="AZ43" s="47"/>
      <c r="BA43" s="47">
        <f t="shared" si="24"/>
        <v>25</v>
      </c>
      <c r="BB43" s="47"/>
      <c r="BC43" s="47">
        <f t="shared" si="25"/>
        <v>17</v>
      </c>
      <c r="BD43" s="47"/>
      <c r="BE43" s="47">
        <f t="shared" si="26"/>
        <v>23</v>
      </c>
      <c r="BF43" s="47"/>
      <c r="BG43" s="47">
        <f t="shared" si="27"/>
        <v>41</v>
      </c>
      <c r="BH43" s="47"/>
      <c r="BI43" s="47">
        <f t="shared" si="28"/>
        <v>27</v>
      </c>
      <c r="BJ43" s="47"/>
      <c r="BK43" s="47">
        <f t="shared" si="29"/>
        <v>34</v>
      </c>
      <c r="BL43" s="47"/>
      <c r="BM43" s="47">
        <f t="shared" si="30"/>
        <v>1</v>
      </c>
      <c r="BN43" s="47"/>
      <c r="BO43" s="47">
        <f t="shared" si="31"/>
        <v>1</v>
      </c>
      <c r="BP43" s="47"/>
      <c r="BQ43" s="47">
        <f t="shared" si="32"/>
        <v>31</v>
      </c>
      <c r="BR43" s="47"/>
      <c r="BS43" s="47">
        <f t="shared" si="33"/>
        <v>1</v>
      </c>
      <c r="BT43" s="47"/>
      <c r="BU43" s="47">
        <f t="shared" si="34"/>
        <v>1</v>
      </c>
      <c r="BV43" s="47"/>
      <c r="BW43" s="47">
        <f t="shared" si="35"/>
        <v>1</v>
      </c>
      <c r="BX43" s="47"/>
      <c r="BY43" s="47">
        <f t="shared" si="36"/>
        <v>20</v>
      </c>
      <c r="BZ43" s="47"/>
    </row>
    <row r="44" spans="1:78" ht="17.25">
      <c r="A44" s="2" t="str">
        <f>'ورود نمرات'!A44</f>
        <v xml:space="preserve">مهدی یار </v>
      </c>
      <c r="B44" s="2" t="str">
        <f>'ورود نمرات'!B44</f>
        <v>افشار</v>
      </c>
      <c r="C44" s="70">
        <f>CEILING(IF('ورود نمرات'!D44=97,'ورود نمرات'!C44,IF('ورود نمرات'!D44=98,'ورود نمرات'!C44/3,(('ورود نمرات'!D44*2)+'ورود نمرات'!C44)/3)),0.25)</f>
        <v>20</v>
      </c>
      <c r="D44" s="70"/>
      <c r="E44" s="70">
        <f>CEILING(IF('ورود نمرات'!F44=97,'ورود نمرات'!E44,IF('ورود نمرات'!F44=98,'ورود نمرات'!E44/3,(('ورود نمرات'!F44*2)+'ورود نمرات'!E44)/3)),0.25)</f>
        <v>8</v>
      </c>
      <c r="F44" s="70"/>
      <c r="G44" s="70">
        <f>CEILING(IF('ورود نمرات'!H44=97,'ورود نمرات'!G44,IF('ورود نمرات'!H44=98,'ورود نمرات'!G44/3,(('ورود نمرات'!H44*2)+'ورود نمرات'!G44)/3)),0.25)</f>
        <v>1</v>
      </c>
      <c r="H44" s="70"/>
      <c r="I44" s="70">
        <f>CEILING(IF('ورود نمرات'!J44=97,'ورود نمرات'!I44,IF('ورود نمرات'!J44=98,'ورود نمرات'!I44/3,(('ورود نمرات'!J44*2)+'ورود نمرات'!I44)/3)),0.25)</f>
        <v>17.5</v>
      </c>
      <c r="J44" s="70"/>
      <c r="K44" s="70">
        <f>CEILING(IF('ورود نمرات'!L44=97,'ورود نمرات'!K44,IF('ورود نمرات'!L44=98,'ورود نمرات'!K44/3,(('ورود نمرات'!L44*2)+'ورود نمرات'!K44)/3)),0.25)</f>
        <v>7</v>
      </c>
      <c r="L44" s="70"/>
      <c r="M44" s="70">
        <f>CEILING(IF('ورود نمرات'!N44=97,'ورود نمرات'!M44,IF('ورود نمرات'!N44=98,'ورود نمرات'!M44/3,(('ورود نمرات'!N44*2)+'ورود نمرات'!M44)/3)),0.25)</f>
        <v>11.5</v>
      </c>
      <c r="N44" s="70"/>
      <c r="O44" s="70">
        <f>CEILING(IF('ورود نمرات'!P44=97,'ورود نمرات'!O44,IF('ورود نمرات'!P44=98,'ورود نمرات'!O44/3,(('ورود نمرات'!P44*2)+'ورود نمرات'!O44)/3)),0.25)</f>
        <v>7</v>
      </c>
      <c r="P44" s="70"/>
      <c r="Q44" s="70">
        <f>CEILING(IF('ورود نمرات'!R44=97,'ورود نمرات'!Q44,IF('ورود نمرات'!R44=98,'ورود نمرات'!Q44/3,(('ورود نمرات'!R44*2)+'ورود نمرات'!Q44)/3)),0.25)</f>
        <v>7</v>
      </c>
      <c r="R44" s="70"/>
      <c r="S44" s="70">
        <f>CEILING(IF('ورود نمرات'!T44=97,'ورود نمرات'!S44,IF('ورود نمرات'!T44=98,'ورود نمرات'!S44/3,(('ورود نمرات'!T44*2)+'ورود نمرات'!S44)/3)),0.25)</f>
        <v>18</v>
      </c>
      <c r="T44" s="70"/>
      <c r="U44" s="70">
        <f>CEILING(IF('ورود نمرات'!V44=97,'ورود نمرات'!U44,IF('ورود نمرات'!V44=98,'ورود نمرات'!U44/3,(('ورود نمرات'!V44*2)+'ورود نمرات'!U44)/3)),0.25)</f>
        <v>18</v>
      </c>
      <c r="V44" s="70"/>
      <c r="W44" s="70">
        <f>CEILING(IF('ورود نمرات'!X44=97,'ورود نمرات'!W44,IF('ورود نمرات'!X44=98,'ورود نمرات'!W44/3,(('ورود نمرات'!X44*2)+'ورود نمرات'!W44)/3)),0.25)</f>
        <v>18</v>
      </c>
      <c r="X44" s="70"/>
      <c r="Y44" s="70">
        <f>CEILING(IF('ورود نمرات'!Z44=97,'ورود نمرات'!Y44,IF('ورود نمرات'!Z44=98,'ورود نمرات'!Y44/3,(('ورود نمرات'!Z44*2)+'ورود نمرات'!Y44)/3)),0.25)</f>
        <v>12.5</v>
      </c>
      <c r="Z44" s="70"/>
      <c r="AA44" s="70">
        <f>CEILING(IF('ورود نمرات'!AB44=97,'ورود نمرات'!AA44,IF('ورود نمرات'!AB44=98,'ورود نمرات'!AA44/3,(('ورود نمرات'!AB44*2)+'ورود نمرات'!AA44)/3)),0.25)</f>
        <v>10</v>
      </c>
      <c r="AB44" s="70"/>
      <c r="AC44" s="70">
        <f>CEILING(IF('ورود نمرات'!AD44=97,'ورود نمرات'!AC44,IF('ورود نمرات'!AD44=98,'ورود نمرات'!AC44/3,(('ورود نمرات'!AD44*2)+'ورود نمرات'!AC44)/3)),0.25)</f>
        <v>10</v>
      </c>
      <c r="AD44" s="70"/>
      <c r="AE44" s="70">
        <f>CEILING(IF('ورود نمرات'!AF44=97,'ورود نمرات'!AE44,IF('ورود نمرات'!AF44=98,'ورود نمرات'!AE44/3,(('ورود نمرات'!AF44*2)+'ورود نمرات'!AE44)/3)),0.25)</f>
        <v>15.75</v>
      </c>
      <c r="AF44" s="70"/>
      <c r="AG44" s="70">
        <f>CEILING(IF('ورود نمرات'!AH44=97,'ورود نمرات'!AG44,IF('ورود نمرات'!AH44=98,'ورود نمرات'!AG44/3,(('ورود نمرات'!AH44*2)+'ورود نمرات'!AG44)/3)),0.25)</f>
        <v>10</v>
      </c>
      <c r="AH44" s="70"/>
      <c r="AI44" s="70">
        <f>CEILING(IF('ورود نمرات'!AJ44=97,'ورود نمرات'!AI44,IF('ورود نمرات'!AJ44=98,'ورود نمرات'!AI44/3,(('ورود نمرات'!AJ44*2)+'ورود نمرات'!AI44)/3)),0.25)</f>
        <v>10</v>
      </c>
      <c r="AJ44" s="70"/>
      <c r="AK44" s="70">
        <f>'ورود نمرات'!AL44*2</f>
        <v>36</v>
      </c>
      <c r="AL44" s="70"/>
      <c r="AM44" s="70">
        <f>CEILING('ورود نمرات'!AN44,0.25)</f>
        <v>10</v>
      </c>
      <c r="AN44" s="70"/>
      <c r="AO44" s="47">
        <f t="shared" si="18"/>
        <v>1</v>
      </c>
      <c r="AP44" s="47"/>
      <c r="AQ44" s="47">
        <f t="shared" si="19"/>
        <v>42</v>
      </c>
      <c r="AR44" s="47"/>
      <c r="AS44" s="47">
        <f t="shared" si="20"/>
        <v>43</v>
      </c>
      <c r="AT44" s="47"/>
      <c r="AU44" s="47">
        <f t="shared" si="21"/>
        <v>30</v>
      </c>
      <c r="AV44" s="47"/>
      <c r="AW44" s="47">
        <f t="shared" si="22"/>
        <v>39</v>
      </c>
      <c r="AX44" s="47"/>
      <c r="AY44" s="47">
        <f t="shared" si="23"/>
        <v>20</v>
      </c>
      <c r="AZ44" s="47"/>
      <c r="BA44" s="47">
        <f t="shared" si="24"/>
        <v>33</v>
      </c>
      <c r="BB44" s="47"/>
      <c r="BC44" s="47">
        <f t="shared" si="25"/>
        <v>25</v>
      </c>
      <c r="BD44" s="47"/>
      <c r="BE44" s="47">
        <f t="shared" si="26"/>
        <v>5</v>
      </c>
      <c r="BF44" s="47"/>
      <c r="BG44" s="47">
        <f t="shared" si="27"/>
        <v>39</v>
      </c>
      <c r="BH44" s="47"/>
      <c r="BI44" s="47">
        <f t="shared" si="28"/>
        <v>6</v>
      </c>
      <c r="BJ44" s="47"/>
      <c r="BK44" s="47">
        <f t="shared" si="29"/>
        <v>35</v>
      </c>
      <c r="BL44" s="47"/>
      <c r="BM44" s="47">
        <f t="shared" si="30"/>
        <v>30</v>
      </c>
      <c r="BN44" s="47"/>
      <c r="BO44" s="47">
        <f t="shared" si="31"/>
        <v>42</v>
      </c>
      <c r="BP44" s="47"/>
      <c r="BQ44" s="47">
        <f t="shared" si="32"/>
        <v>38</v>
      </c>
      <c r="BR44" s="47"/>
      <c r="BS44" s="47">
        <f t="shared" si="33"/>
        <v>32</v>
      </c>
      <c r="BT44" s="47"/>
      <c r="BU44" s="47">
        <f t="shared" si="34"/>
        <v>42</v>
      </c>
      <c r="BV44" s="47"/>
      <c r="BW44" s="47">
        <f t="shared" si="35"/>
        <v>26</v>
      </c>
      <c r="BX44" s="47"/>
      <c r="BY44" s="47">
        <f t="shared" si="36"/>
        <v>32</v>
      </c>
      <c r="BZ44" s="47"/>
    </row>
    <row r="45" spans="1:78" ht="17.25">
      <c r="A45" s="2" t="str">
        <f>'ورود نمرات'!A45</f>
        <v xml:space="preserve">محمدصالح  </v>
      </c>
      <c r="B45" s="2" t="str">
        <f>'ورود نمرات'!B45</f>
        <v>اقرلو</v>
      </c>
      <c r="C45" s="70">
        <f>CEILING(IF('ورود نمرات'!D45=97,'ورود نمرات'!C45,IF('ورود نمرات'!D45=98,'ورود نمرات'!C45/3,(('ورود نمرات'!D45*2)+'ورود نمرات'!C45)/3)),0.25)</f>
        <v>10</v>
      </c>
      <c r="D45" s="70"/>
      <c r="E45" s="70">
        <f>CEILING(IF('ورود نمرات'!F45=97,'ورود نمرات'!E45,IF('ورود نمرات'!F45=98,'ورود نمرات'!E45/3,(('ورود نمرات'!F45*2)+'ورود نمرات'!E45)/3)),0.25)</f>
        <v>12.75</v>
      </c>
      <c r="F45" s="70"/>
      <c r="G45" s="70">
        <f>CEILING(IF('ورود نمرات'!H45=97,'ورود نمرات'!G45,IF('ورود نمرات'!H45=98,'ورود نمرات'!G45/3,(('ورود نمرات'!H45*2)+'ورود نمرات'!G45)/3)),0.25)</f>
        <v>3.5</v>
      </c>
      <c r="H45" s="70"/>
      <c r="I45" s="70">
        <f>CEILING(IF('ورود نمرات'!J45=97,'ورود نمرات'!I45,IF('ورود نمرات'!J45=98,'ورود نمرات'!I45/3,(('ورود نمرات'!J45*2)+'ورود نمرات'!I45)/3)),0.25)</f>
        <v>18.75</v>
      </c>
      <c r="J45" s="70"/>
      <c r="K45" s="70">
        <f>CEILING(IF('ورود نمرات'!L45=97,'ورود نمرات'!K45,IF('ورود نمرات'!L45=98,'ورود نمرات'!K45/3,(('ورود نمرات'!L45*2)+'ورود نمرات'!K45)/3)),0.25)</f>
        <v>7.75</v>
      </c>
      <c r="L45" s="70"/>
      <c r="M45" s="70">
        <f>CEILING(IF('ورود نمرات'!N45=97,'ورود نمرات'!M45,IF('ورود نمرات'!N45=98,'ورود نمرات'!M45/3,(('ورود نمرات'!N45*2)+'ورود نمرات'!M45)/3)),0.25)</f>
        <v>15.75</v>
      </c>
      <c r="N45" s="70"/>
      <c r="O45" s="70">
        <f>CEILING(IF('ورود نمرات'!P45=97,'ورود نمرات'!O45,IF('ورود نمرات'!P45=98,'ورود نمرات'!O45/3,(('ورود نمرات'!P45*2)+'ورود نمرات'!O45)/3)),0.25)</f>
        <v>7.75</v>
      </c>
      <c r="P45" s="70"/>
      <c r="Q45" s="70">
        <f>CEILING(IF('ورود نمرات'!R45=97,'ورود نمرات'!Q45,IF('ورود نمرات'!R45=98,'ورود نمرات'!Q45/3,(('ورود نمرات'!R45*2)+'ورود نمرات'!Q45)/3)),0.25)</f>
        <v>7.75</v>
      </c>
      <c r="R45" s="70"/>
      <c r="S45" s="70">
        <f>CEILING(IF('ورود نمرات'!T45=97,'ورود نمرات'!S45,IF('ورود نمرات'!T45=98,'ورود نمرات'!S45/3,(('ورود نمرات'!T45*2)+'ورود نمرات'!S45)/3)),0.25)</f>
        <v>10</v>
      </c>
      <c r="T45" s="70"/>
      <c r="U45" s="70">
        <f>CEILING(IF('ورود نمرات'!V45=97,'ورود نمرات'!U45,IF('ورود نمرات'!V45=98,'ورود نمرات'!U45/3,(('ورود نمرات'!V45*2)+'ورود نمرات'!U45)/3)),0.25)</f>
        <v>10</v>
      </c>
      <c r="V45" s="70"/>
      <c r="W45" s="70">
        <f>CEILING(IF('ورود نمرات'!X45=97,'ورود نمرات'!W45,IF('ورود نمرات'!X45=98,'ورود نمرات'!W45/3,(('ورود نمرات'!X45*2)+'ورود نمرات'!W45)/3)),0.25)</f>
        <v>10</v>
      </c>
      <c r="X45" s="70"/>
      <c r="Y45" s="70">
        <f>CEILING(IF('ورود نمرات'!Z45=97,'ورود نمرات'!Y45,IF('ورود نمرات'!Z45=98,'ورود نمرات'!Y45/3,(('ورود نمرات'!Z45*2)+'ورود نمرات'!Y45)/3)),0.25)</f>
        <v>8</v>
      </c>
      <c r="Z45" s="70"/>
      <c r="AA45" s="70">
        <f>CEILING(IF('ورود نمرات'!AB45=97,'ورود نمرات'!AA45,IF('ورود نمرات'!AB45=98,'ورود نمرات'!AA45/3,(('ورود نمرات'!AB45*2)+'ورود نمرات'!AA45)/3)),0.25)</f>
        <v>20</v>
      </c>
      <c r="AB45" s="70"/>
      <c r="AC45" s="70">
        <f>CEILING(IF('ورود نمرات'!AD45=97,'ورود نمرات'!AC45,IF('ورود نمرات'!AD45=98,'ورود نمرات'!AC45/3,(('ورود نمرات'!AD45*2)+'ورود نمرات'!AC45)/3)),0.25)</f>
        <v>20</v>
      </c>
      <c r="AD45" s="70"/>
      <c r="AE45" s="70">
        <f>CEILING(IF('ورود نمرات'!AF45=97,'ورود نمرات'!AE45,IF('ورود نمرات'!AF45=98,'ورود نمرات'!AE45/3,(('ورود نمرات'!AF45*2)+'ورود نمرات'!AE45)/3)),0.25)</f>
        <v>20</v>
      </c>
      <c r="AF45" s="70"/>
      <c r="AG45" s="70">
        <f>CEILING(IF('ورود نمرات'!AH45=97,'ورود نمرات'!AG45,IF('ورود نمرات'!AH45=98,'ورود نمرات'!AG45/3,(('ورود نمرات'!AH45*2)+'ورود نمرات'!AG45)/3)),0.25)</f>
        <v>20</v>
      </c>
      <c r="AH45" s="70"/>
      <c r="AI45" s="70">
        <f>CEILING(IF('ورود نمرات'!AJ45=97,'ورود نمرات'!AI45,IF('ورود نمرات'!AJ45=98,'ورود نمرات'!AI45/3,(('ورود نمرات'!AJ45*2)+'ورود نمرات'!AI45)/3)),0.25)</f>
        <v>20</v>
      </c>
      <c r="AJ45" s="70"/>
      <c r="AK45" s="70">
        <f>'ورود نمرات'!AL45*2</f>
        <v>32</v>
      </c>
      <c r="AL45" s="70"/>
      <c r="AM45" s="70">
        <f>CEILING('ورود نمرات'!AN45,0.25)</f>
        <v>20</v>
      </c>
      <c r="AN45" s="70"/>
      <c r="AO45" s="47">
        <f t="shared" si="18"/>
        <v>41</v>
      </c>
      <c r="AP45" s="47"/>
      <c r="AQ45" s="47">
        <f t="shared" si="19"/>
        <v>31</v>
      </c>
      <c r="AR45" s="47"/>
      <c r="AS45" s="47">
        <f t="shared" si="20"/>
        <v>40</v>
      </c>
      <c r="AT45" s="47"/>
      <c r="AU45" s="47">
        <f t="shared" si="21"/>
        <v>19</v>
      </c>
      <c r="AV45" s="47"/>
      <c r="AW45" s="47">
        <f t="shared" si="22"/>
        <v>37</v>
      </c>
      <c r="AX45" s="47"/>
      <c r="AY45" s="47">
        <f t="shared" si="23"/>
        <v>12</v>
      </c>
      <c r="AZ45" s="47"/>
      <c r="BA45" s="47">
        <f t="shared" si="24"/>
        <v>29</v>
      </c>
      <c r="BB45" s="47"/>
      <c r="BC45" s="47">
        <f t="shared" si="25"/>
        <v>21</v>
      </c>
      <c r="BD45" s="47"/>
      <c r="BE45" s="47">
        <f t="shared" si="26"/>
        <v>23</v>
      </c>
      <c r="BF45" s="47"/>
      <c r="BG45" s="47">
        <f t="shared" si="27"/>
        <v>41</v>
      </c>
      <c r="BH45" s="47"/>
      <c r="BI45" s="47">
        <f t="shared" si="28"/>
        <v>27</v>
      </c>
      <c r="BJ45" s="47"/>
      <c r="BK45" s="47">
        <f t="shared" si="29"/>
        <v>41</v>
      </c>
      <c r="BL45" s="47"/>
      <c r="BM45" s="47">
        <f t="shared" si="30"/>
        <v>1</v>
      </c>
      <c r="BN45" s="47"/>
      <c r="BO45" s="47">
        <f t="shared" si="31"/>
        <v>1</v>
      </c>
      <c r="BP45" s="47"/>
      <c r="BQ45" s="47">
        <f t="shared" si="32"/>
        <v>1</v>
      </c>
      <c r="BR45" s="47"/>
      <c r="BS45" s="47">
        <f t="shared" si="33"/>
        <v>1</v>
      </c>
      <c r="BT45" s="47"/>
      <c r="BU45" s="47">
        <f t="shared" si="34"/>
        <v>1</v>
      </c>
      <c r="BV45" s="47"/>
      <c r="BW45" s="47">
        <f t="shared" si="35"/>
        <v>33</v>
      </c>
      <c r="BX45" s="47"/>
      <c r="BY45" s="47">
        <f t="shared" si="36"/>
        <v>1</v>
      </c>
      <c r="BZ45" s="47"/>
    </row>
    <row r="46" spans="1:78" ht="17.25">
      <c r="A46" s="2" t="str">
        <f>'ورود نمرات'!A46</f>
        <v xml:space="preserve">محمدعرفان </v>
      </c>
      <c r="B46" s="2" t="str">
        <f>'ورود نمرات'!B46</f>
        <v>آقانصیری</v>
      </c>
      <c r="C46" s="70">
        <f>CEILING(IF('ورود نمرات'!D46=97,'ورود نمرات'!C46,IF('ورود نمرات'!D46=98,'ورود نمرات'!C46/3,(('ورود نمرات'!D46*2)+'ورود نمرات'!C46)/3)),0.25)</f>
        <v>18</v>
      </c>
      <c r="D46" s="70"/>
      <c r="E46" s="70">
        <f>CEILING(IF('ورود نمرات'!F46=97,'ورود نمرات'!E46,IF('ورود نمرات'!F46=98,'ورود نمرات'!E46/3,(('ورود نمرات'!F46*2)+'ورود نمرات'!E46)/3)),0.25)</f>
        <v>12.5</v>
      </c>
      <c r="F46" s="70"/>
      <c r="G46" s="70">
        <f>CEILING(IF('ورود نمرات'!H46=97,'ورود نمرات'!G46,IF('ورود نمرات'!H46=98,'ورود نمرات'!G46/3,(('ورود نمرات'!H46*2)+'ورود نمرات'!G46)/3)),0.25)</f>
        <v>2.75</v>
      </c>
      <c r="H46" s="70"/>
      <c r="I46" s="70">
        <f>CEILING(IF('ورود نمرات'!J46=97,'ورود نمرات'!I46,IF('ورود نمرات'!J46=98,'ورود نمرات'!I46/3,(('ورود نمرات'!J46*2)+'ورود نمرات'!I46)/3)),0.25)</f>
        <v>18.5</v>
      </c>
      <c r="J46" s="70"/>
      <c r="K46" s="70">
        <f>CEILING(IF('ورود نمرات'!L46=97,'ورود نمرات'!K46,IF('ورود نمرات'!L46=98,'ورود نمرات'!K46/3,(('ورود نمرات'!L46*2)+'ورود نمرات'!K46)/3)),0.25)</f>
        <v>10.75</v>
      </c>
      <c r="L46" s="70"/>
      <c r="M46" s="70">
        <f>CEILING(IF('ورود نمرات'!N46=97,'ورود نمرات'!M46,IF('ورود نمرات'!N46=98,'ورود نمرات'!M46/3,(('ورود نمرات'!N46*2)+'ورود نمرات'!M46)/3)),0.25)</f>
        <v>9.75</v>
      </c>
      <c r="N46" s="70"/>
      <c r="O46" s="70">
        <f>CEILING(IF('ورود نمرات'!P46=97,'ورود نمرات'!O46,IF('ورود نمرات'!P46=98,'ورود نمرات'!O46/3,(('ورود نمرات'!P46*2)+'ورود نمرات'!O46)/3)),0.25)</f>
        <v>10.75</v>
      </c>
      <c r="P46" s="70"/>
      <c r="Q46" s="70">
        <f>CEILING(IF('ورود نمرات'!R46=97,'ورود نمرات'!Q46,IF('ورود نمرات'!R46=98,'ورود نمرات'!Q46/3,(('ورود نمرات'!R46*2)+'ورود نمرات'!Q46)/3)),0.25)</f>
        <v>10.75</v>
      </c>
      <c r="R46" s="70"/>
      <c r="S46" s="70">
        <f>CEILING(IF('ورود نمرات'!T46=97,'ورود نمرات'!S46,IF('ورود نمرات'!T46=98,'ورود نمرات'!S46/3,(('ورود نمرات'!T46*2)+'ورود نمرات'!S46)/3)),0.25)</f>
        <v>16</v>
      </c>
      <c r="T46" s="70"/>
      <c r="U46" s="70">
        <f>CEILING(IF('ورود نمرات'!V46=97,'ورود نمرات'!U46,IF('ورود نمرات'!V46=98,'ورود نمرات'!U46/3,(('ورود نمرات'!V46*2)+'ورود نمرات'!U46)/3)),0.25)</f>
        <v>16</v>
      </c>
      <c r="V46" s="70"/>
      <c r="W46" s="70">
        <f>CEILING(IF('ورود نمرات'!X46=97,'ورود نمرات'!W46,IF('ورود نمرات'!X46=98,'ورود نمرات'!W46/3,(('ورود نمرات'!X46*2)+'ورود نمرات'!W46)/3)),0.25)</f>
        <v>16</v>
      </c>
      <c r="X46" s="70"/>
      <c r="Y46" s="70">
        <f>CEILING(IF('ورود نمرات'!Z46=97,'ورود نمرات'!Y46,IF('ورود نمرات'!Z46=98,'ورود نمرات'!Y46/3,(('ورود نمرات'!Z46*2)+'ورود نمرات'!Y46)/3)),0.25)</f>
        <v>12</v>
      </c>
      <c r="Z46" s="70"/>
      <c r="AA46" s="70">
        <f>CEILING(IF('ورود نمرات'!AB46=97,'ورود نمرات'!AA46,IF('ورود نمرات'!AB46=98,'ورود نمرات'!AA46/3,(('ورود نمرات'!AB46*2)+'ورود نمرات'!AA46)/3)),0.25)</f>
        <v>10</v>
      </c>
      <c r="AB46" s="70"/>
      <c r="AC46" s="70">
        <f>CEILING(IF('ورود نمرات'!AD46=97,'ورود نمرات'!AC46,IF('ورود نمرات'!AD46=98,'ورود نمرات'!AC46/3,(('ورود نمرات'!AD46*2)+'ورود نمرات'!AC46)/3)),0.25)</f>
        <v>10</v>
      </c>
      <c r="AD46" s="70"/>
      <c r="AE46" s="70">
        <f>CEILING(IF('ورود نمرات'!AF46=97,'ورود نمرات'!AE46,IF('ورود نمرات'!AF46=98,'ورود نمرات'!AE46/3,(('ورود نمرات'!AF46*2)+'ورود نمرات'!AE46)/3)),0.25)</f>
        <v>18.75</v>
      </c>
      <c r="AF46" s="70"/>
      <c r="AG46" s="70">
        <f>CEILING(IF('ورود نمرات'!AH46=97,'ورود نمرات'!AG46,IF('ورود نمرات'!AH46=98,'ورود نمرات'!AG46/3,(('ورود نمرات'!AH46*2)+'ورود نمرات'!AG46)/3)),0.25)</f>
        <v>20</v>
      </c>
      <c r="AH46" s="70"/>
      <c r="AI46" s="70">
        <f>CEILING(IF('ورود نمرات'!AJ46=97,'ورود نمرات'!AI46,IF('ورود نمرات'!AJ46=98,'ورود نمرات'!AI46/3,(('ورود نمرات'!AJ46*2)+'ورود نمرات'!AI46)/3)),0.25)</f>
        <v>10</v>
      </c>
      <c r="AJ46" s="70"/>
      <c r="AK46" s="70">
        <f>'ورود نمرات'!AL46*2</f>
        <v>40</v>
      </c>
      <c r="AL46" s="70"/>
      <c r="AM46" s="70">
        <f>CEILING('ورود نمرات'!AN46,0.25)</f>
        <v>15</v>
      </c>
      <c r="AN46" s="70"/>
      <c r="AO46" s="47">
        <f t="shared" si="18"/>
        <v>22</v>
      </c>
      <c r="AP46" s="47"/>
      <c r="AQ46" s="47">
        <f t="shared" si="19"/>
        <v>33</v>
      </c>
      <c r="AR46" s="47"/>
      <c r="AS46" s="47">
        <f t="shared" si="20"/>
        <v>41</v>
      </c>
      <c r="AT46" s="47"/>
      <c r="AU46" s="47">
        <f t="shared" si="21"/>
        <v>23</v>
      </c>
      <c r="AV46" s="47"/>
      <c r="AW46" s="47">
        <f t="shared" si="22"/>
        <v>29</v>
      </c>
      <c r="AX46" s="47"/>
      <c r="AY46" s="47">
        <f t="shared" si="23"/>
        <v>26</v>
      </c>
      <c r="AZ46" s="47"/>
      <c r="BA46" s="47">
        <f t="shared" si="24"/>
        <v>19</v>
      </c>
      <c r="BB46" s="47"/>
      <c r="BC46" s="47">
        <f t="shared" si="25"/>
        <v>14</v>
      </c>
      <c r="BD46" s="47"/>
      <c r="BE46" s="47">
        <f t="shared" si="26"/>
        <v>7</v>
      </c>
      <c r="BF46" s="47"/>
      <c r="BG46" s="47">
        <f t="shared" si="27"/>
        <v>40</v>
      </c>
      <c r="BH46" s="47"/>
      <c r="BI46" s="47">
        <f t="shared" si="28"/>
        <v>9</v>
      </c>
      <c r="BJ46" s="47"/>
      <c r="BK46" s="47">
        <f t="shared" si="29"/>
        <v>36</v>
      </c>
      <c r="BL46" s="47"/>
      <c r="BM46" s="47">
        <f t="shared" si="30"/>
        <v>30</v>
      </c>
      <c r="BN46" s="47"/>
      <c r="BO46" s="47">
        <f t="shared" si="31"/>
        <v>42</v>
      </c>
      <c r="BP46" s="47"/>
      <c r="BQ46" s="47">
        <f t="shared" si="32"/>
        <v>31</v>
      </c>
      <c r="BR46" s="47"/>
      <c r="BS46" s="47">
        <f t="shared" si="33"/>
        <v>1</v>
      </c>
      <c r="BT46" s="47"/>
      <c r="BU46" s="47">
        <f t="shared" si="34"/>
        <v>42</v>
      </c>
      <c r="BV46" s="47"/>
      <c r="BW46" s="47">
        <f t="shared" si="35"/>
        <v>1</v>
      </c>
      <c r="BX46" s="47"/>
      <c r="BY46" s="47">
        <f t="shared" si="36"/>
        <v>25</v>
      </c>
      <c r="BZ46" s="47"/>
    </row>
    <row r="47" spans="1:78"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</row>
  </sheetData>
  <mergeCells count="1711">
    <mergeCell ref="BY47:BZ47"/>
    <mergeCell ref="BM47:BN47"/>
    <mergeCell ref="BO47:BP47"/>
    <mergeCell ref="BQ47:BR47"/>
    <mergeCell ref="BS47:BT47"/>
    <mergeCell ref="BU47:BV47"/>
    <mergeCell ref="BW47:BX47"/>
    <mergeCell ref="BA47:BB47"/>
    <mergeCell ref="BC47:BD47"/>
    <mergeCell ref="BE47:BF47"/>
    <mergeCell ref="BG47:BH47"/>
    <mergeCell ref="BI47:BJ47"/>
    <mergeCell ref="BK47:BL47"/>
    <mergeCell ref="BS46:BT46"/>
    <mergeCell ref="BU46:BV46"/>
    <mergeCell ref="BW46:BX46"/>
    <mergeCell ref="BY46:BZ46"/>
    <mergeCell ref="AO47:AP47"/>
    <mergeCell ref="AQ47:AR47"/>
    <mergeCell ref="AS47:AT47"/>
    <mergeCell ref="AU47:AV47"/>
    <mergeCell ref="AW47:AX47"/>
    <mergeCell ref="AY47:AZ47"/>
    <mergeCell ref="BG46:BH46"/>
    <mergeCell ref="BI46:BJ46"/>
    <mergeCell ref="BK46:BL46"/>
    <mergeCell ref="BM46:BN46"/>
    <mergeCell ref="BO46:BP46"/>
    <mergeCell ref="BQ46:BR46"/>
    <mergeCell ref="BY45:BZ45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M45:BN45"/>
    <mergeCell ref="BO45:BP45"/>
    <mergeCell ref="BQ45:BR45"/>
    <mergeCell ref="BS45:BT45"/>
    <mergeCell ref="BU45:BV45"/>
    <mergeCell ref="BW45:BX45"/>
    <mergeCell ref="BA45:BB45"/>
    <mergeCell ref="BC45:BD45"/>
    <mergeCell ref="BE45:BF45"/>
    <mergeCell ref="BG45:BH45"/>
    <mergeCell ref="BI45:BJ45"/>
    <mergeCell ref="BK45:BL45"/>
    <mergeCell ref="BS44:BT44"/>
    <mergeCell ref="BU44:BV44"/>
    <mergeCell ref="BW44:BX44"/>
    <mergeCell ref="BY44:BZ44"/>
    <mergeCell ref="AO45:AP45"/>
    <mergeCell ref="AQ45:AR45"/>
    <mergeCell ref="AS45:AT45"/>
    <mergeCell ref="AU45:AV45"/>
    <mergeCell ref="AW45:AX45"/>
    <mergeCell ref="AY45:AZ45"/>
    <mergeCell ref="BG44:BH44"/>
    <mergeCell ref="BI44:BJ44"/>
    <mergeCell ref="BK44:BL44"/>
    <mergeCell ref="BM44:BN44"/>
    <mergeCell ref="BO44:BP44"/>
    <mergeCell ref="BQ44:BR44"/>
    <mergeCell ref="BY43:BZ43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M43:BN43"/>
    <mergeCell ref="BO43:BP43"/>
    <mergeCell ref="BQ43:BR43"/>
    <mergeCell ref="BS43:BT43"/>
    <mergeCell ref="BU43:BV43"/>
    <mergeCell ref="BW43:BX43"/>
    <mergeCell ref="BA43:BB43"/>
    <mergeCell ref="BC43:BD43"/>
    <mergeCell ref="BE43:BF43"/>
    <mergeCell ref="BG43:BH43"/>
    <mergeCell ref="BI43:BJ43"/>
    <mergeCell ref="BK43:BL43"/>
    <mergeCell ref="BS42:BT42"/>
    <mergeCell ref="BU42:BV42"/>
    <mergeCell ref="BW42:BX42"/>
    <mergeCell ref="BY42:BZ42"/>
    <mergeCell ref="AO43:AP43"/>
    <mergeCell ref="AQ43:AR43"/>
    <mergeCell ref="AS43:AT43"/>
    <mergeCell ref="AU43:AV43"/>
    <mergeCell ref="AW43:AX43"/>
    <mergeCell ref="AY43:AZ43"/>
    <mergeCell ref="BG42:BH42"/>
    <mergeCell ref="BI42:BJ42"/>
    <mergeCell ref="BK42:BL42"/>
    <mergeCell ref="BM42:BN42"/>
    <mergeCell ref="BO42:BP42"/>
    <mergeCell ref="BQ42:BR42"/>
    <mergeCell ref="BY41:BZ41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M41:BN41"/>
    <mergeCell ref="BO41:BP41"/>
    <mergeCell ref="BQ41:BR41"/>
    <mergeCell ref="BS41:BT41"/>
    <mergeCell ref="BU41:BV41"/>
    <mergeCell ref="BW41:BX41"/>
    <mergeCell ref="BA41:BB41"/>
    <mergeCell ref="BC41:BD41"/>
    <mergeCell ref="BE41:BF41"/>
    <mergeCell ref="BG41:BH41"/>
    <mergeCell ref="BI41:BJ41"/>
    <mergeCell ref="BK41:BL41"/>
    <mergeCell ref="BS40:BT40"/>
    <mergeCell ref="BU40:BV40"/>
    <mergeCell ref="BW40:BX40"/>
    <mergeCell ref="BY40:BZ40"/>
    <mergeCell ref="AO41:AP41"/>
    <mergeCell ref="AQ41:AR41"/>
    <mergeCell ref="AS41:AT41"/>
    <mergeCell ref="AU41:AV41"/>
    <mergeCell ref="AW41:AX41"/>
    <mergeCell ref="AY41:AZ41"/>
    <mergeCell ref="BG40:BH40"/>
    <mergeCell ref="BI40:BJ40"/>
    <mergeCell ref="BK40:BL40"/>
    <mergeCell ref="BM40:BN40"/>
    <mergeCell ref="BO40:BP40"/>
    <mergeCell ref="BQ40:BR40"/>
    <mergeCell ref="BY39:BZ39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M39:BN39"/>
    <mergeCell ref="BO39:BP39"/>
    <mergeCell ref="BQ39:BR39"/>
    <mergeCell ref="BS39:BT39"/>
    <mergeCell ref="BU39:BV39"/>
    <mergeCell ref="BW39:BX39"/>
    <mergeCell ref="BA39:BB39"/>
    <mergeCell ref="BC39:BD39"/>
    <mergeCell ref="BE39:BF39"/>
    <mergeCell ref="BG39:BH39"/>
    <mergeCell ref="BI39:BJ39"/>
    <mergeCell ref="BK39:BL39"/>
    <mergeCell ref="BS38:BT38"/>
    <mergeCell ref="BU38:BV38"/>
    <mergeCell ref="BW38:BX38"/>
    <mergeCell ref="BY38:BZ38"/>
    <mergeCell ref="AO39:AP39"/>
    <mergeCell ref="AQ39:AR39"/>
    <mergeCell ref="AS39:AT39"/>
    <mergeCell ref="AU39:AV39"/>
    <mergeCell ref="AW39:AX39"/>
    <mergeCell ref="AY39:AZ39"/>
    <mergeCell ref="BG38:BH38"/>
    <mergeCell ref="BI38:BJ38"/>
    <mergeCell ref="BK38:BL38"/>
    <mergeCell ref="BM38:BN38"/>
    <mergeCell ref="BO38:BP38"/>
    <mergeCell ref="BQ38:BR38"/>
    <mergeCell ref="BY37:BZ37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M37:BN37"/>
    <mergeCell ref="BO37:BP37"/>
    <mergeCell ref="BQ37:BR37"/>
    <mergeCell ref="BS37:BT37"/>
    <mergeCell ref="BU37:BV37"/>
    <mergeCell ref="BW37:BX37"/>
    <mergeCell ref="BA37:BB37"/>
    <mergeCell ref="BC37:BD37"/>
    <mergeCell ref="BE37:BF37"/>
    <mergeCell ref="BG37:BH37"/>
    <mergeCell ref="BI37:BJ37"/>
    <mergeCell ref="BK37:BL37"/>
    <mergeCell ref="BS36:BT36"/>
    <mergeCell ref="BU36:BV36"/>
    <mergeCell ref="BW36:BX36"/>
    <mergeCell ref="BY36:BZ36"/>
    <mergeCell ref="AO37:AP37"/>
    <mergeCell ref="AQ37:AR37"/>
    <mergeCell ref="AS37:AT37"/>
    <mergeCell ref="AU37:AV37"/>
    <mergeCell ref="AW37:AX37"/>
    <mergeCell ref="AY37:AZ37"/>
    <mergeCell ref="BG36:BH36"/>
    <mergeCell ref="BI36:BJ36"/>
    <mergeCell ref="BK36:BL36"/>
    <mergeCell ref="BM36:BN36"/>
    <mergeCell ref="BO36:BP36"/>
    <mergeCell ref="BQ36:BR36"/>
    <mergeCell ref="BY35:BZ35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M35:BN35"/>
    <mergeCell ref="BO35:BP35"/>
    <mergeCell ref="BQ35:BR35"/>
    <mergeCell ref="BS35:BT35"/>
    <mergeCell ref="BU35:BV35"/>
    <mergeCell ref="BW35:BX35"/>
    <mergeCell ref="BA35:BB35"/>
    <mergeCell ref="BC35:BD35"/>
    <mergeCell ref="BE35:BF35"/>
    <mergeCell ref="BG35:BH35"/>
    <mergeCell ref="BI35:BJ35"/>
    <mergeCell ref="BK35:BL35"/>
    <mergeCell ref="BS34:BT34"/>
    <mergeCell ref="BU34:BV34"/>
    <mergeCell ref="BW34:BX34"/>
    <mergeCell ref="BY34:BZ34"/>
    <mergeCell ref="AO35:AP35"/>
    <mergeCell ref="AQ35:AR35"/>
    <mergeCell ref="AS35:AT35"/>
    <mergeCell ref="AU35:AV35"/>
    <mergeCell ref="AW35:AX35"/>
    <mergeCell ref="AY35:AZ35"/>
    <mergeCell ref="BG34:BH34"/>
    <mergeCell ref="BI34:BJ34"/>
    <mergeCell ref="BK34:BL34"/>
    <mergeCell ref="BM34:BN34"/>
    <mergeCell ref="BO34:BP34"/>
    <mergeCell ref="BQ34:BR34"/>
    <mergeCell ref="BY33:BZ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M33:BN33"/>
    <mergeCell ref="BO33:BP33"/>
    <mergeCell ref="BQ33:BR33"/>
    <mergeCell ref="BS33:BT33"/>
    <mergeCell ref="BU33:BV33"/>
    <mergeCell ref="BW33:BX33"/>
    <mergeCell ref="BA33:BB33"/>
    <mergeCell ref="BC33:BD33"/>
    <mergeCell ref="BE33:BF33"/>
    <mergeCell ref="BG33:BH33"/>
    <mergeCell ref="BI33:BJ33"/>
    <mergeCell ref="BK33:BL33"/>
    <mergeCell ref="BS32:BT32"/>
    <mergeCell ref="BU32:BV32"/>
    <mergeCell ref="BW32:BX32"/>
    <mergeCell ref="BY32:BZ32"/>
    <mergeCell ref="AO33:AP33"/>
    <mergeCell ref="AQ33:AR33"/>
    <mergeCell ref="AS33:AT33"/>
    <mergeCell ref="AU33:AV33"/>
    <mergeCell ref="AW33:AX33"/>
    <mergeCell ref="AY33:AZ33"/>
    <mergeCell ref="BG32:BH32"/>
    <mergeCell ref="BI32:BJ32"/>
    <mergeCell ref="BK32:BL32"/>
    <mergeCell ref="BM32:BN32"/>
    <mergeCell ref="BO32:BP32"/>
    <mergeCell ref="BQ32:BR32"/>
    <mergeCell ref="BY31:BZ31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M31:BN31"/>
    <mergeCell ref="BO31:BP31"/>
    <mergeCell ref="BQ31:BR31"/>
    <mergeCell ref="BS31:BT31"/>
    <mergeCell ref="BU31:BV31"/>
    <mergeCell ref="BW31:BX31"/>
    <mergeCell ref="BA31:BB31"/>
    <mergeCell ref="BC31:BD31"/>
    <mergeCell ref="BE31:BF31"/>
    <mergeCell ref="BG31:BH31"/>
    <mergeCell ref="BI31:BJ31"/>
    <mergeCell ref="BK31:BL31"/>
    <mergeCell ref="BS30:BT30"/>
    <mergeCell ref="BU30:BV30"/>
    <mergeCell ref="BW30:BX30"/>
    <mergeCell ref="BY30:BZ30"/>
    <mergeCell ref="AO31:AP31"/>
    <mergeCell ref="AQ31:AR31"/>
    <mergeCell ref="AS31:AT31"/>
    <mergeCell ref="AU31:AV31"/>
    <mergeCell ref="AW31:AX31"/>
    <mergeCell ref="AY31:AZ31"/>
    <mergeCell ref="BG30:BH30"/>
    <mergeCell ref="BI30:BJ30"/>
    <mergeCell ref="BK30:BL30"/>
    <mergeCell ref="BM30:BN30"/>
    <mergeCell ref="BO30:BP30"/>
    <mergeCell ref="BQ30:BR30"/>
    <mergeCell ref="BY29:BZ29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M29:BN29"/>
    <mergeCell ref="BO29:BP29"/>
    <mergeCell ref="BQ29:BR29"/>
    <mergeCell ref="BS29:BT29"/>
    <mergeCell ref="BU29:BV29"/>
    <mergeCell ref="BW29:BX29"/>
    <mergeCell ref="BA29:BB29"/>
    <mergeCell ref="BC29:BD29"/>
    <mergeCell ref="BE29:BF29"/>
    <mergeCell ref="BG29:BH29"/>
    <mergeCell ref="BI29:BJ29"/>
    <mergeCell ref="BK29:BL29"/>
    <mergeCell ref="BS28:BT28"/>
    <mergeCell ref="BU28:BV28"/>
    <mergeCell ref="BW28:BX28"/>
    <mergeCell ref="BY28:BZ28"/>
    <mergeCell ref="AO29:AP29"/>
    <mergeCell ref="AQ29:AR29"/>
    <mergeCell ref="AS29:AT29"/>
    <mergeCell ref="AU29:AV29"/>
    <mergeCell ref="AW29:AX29"/>
    <mergeCell ref="AY29:AZ29"/>
    <mergeCell ref="BG28:BH28"/>
    <mergeCell ref="BI28:BJ28"/>
    <mergeCell ref="BK28:BL28"/>
    <mergeCell ref="BM28:BN28"/>
    <mergeCell ref="BO28:BP28"/>
    <mergeCell ref="BQ28:BR28"/>
    <mergeCell ref="BY27:BZ27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BS26:BT26"/>
    <mergeCell ref="BU26:BV26"/>
    <mergeCell ref="BW26:BX26"/>
    <mergeCell ref="BY26:BZ26"/>
    <mergeCell ref="AO27:AP27"/>
    <mergeCell ref="AQ27:AR27"/>
    <mergeCell ref="AS27:AT27"/>
    <mergeCell ref="AU27:AV27"/>
    <mergeCell ref="AW27:AX27"/>
    <mergeCell ref="AY27:AZ27"/>
    <mergeCell ref="BG26:BH26"/>
    <mergeCell ref="BI26:BJ26"/>
    <mergeCell ref="BK26:BL26"/>
    <mergeCell ref="BM26:BN26"/>
    <mergeCell ref="BO26:BP26"/>
    <mergeCell ref="BQ26:BR26"/>
    <mergeCell ref="BY25:BZ25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M25:BN25"/>
    <mergeCell ref="BO25:BP25"/>
    <mergeCell ref="BQ25:BR25"/>
    <mergeCell ref="BS25:BT25"/>
    <mergeCell ref="BU25:BV25"/>
    <mergeCell ref="BW25:BX25"/>
    <mergeCell ref="BA25:BB25"/>
    <mergeCell ref="BC25:BD25"/>
    <mergeCell ref="BE25:BF25"/>
    <mergeCell ref="BG25:BH25"/>
    <mergeCell ref="BI25:BJ25"/>
    <mergeCell ref="BK25:BL25"/>
    <mergeCell ref="BS24:BT24"/>
    <mergeCell ref="BU24:BV24"/>
    <mergeCell ref="BW24:BX24"/>
    <mergeCell ref="BY24:BZ24"/>
    <mergeCell ref="AO25:AP25"/>
    <mergeCell ref="AQ25:AR25"/>
    <mergeCell ref="AS25:AT25"/>
    <mergeCell ref="AU25:AV25"/>
    <mergeCell ref="AW25:AX25"/>
    <mergeCell ref="AY25:AZ25"/>
    <mergeCell ref="BG24:BH24"/>
    <mergeCell ref="BI24:BJ24"/>
    <mergeCell ref="BK24:BL24"/>
    <mergeCell ref="BM24:BN24"/>
    <mergeCell ref="BO24:BP24"/>
    <mergeCell ref="BQ24:BR24"/>
    <mergeCell ref="BY23:BZ23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M23:BN23"/>
    <mergeCell ref="BO23:BP23"/>
    <mergeCell ref="BQ23:BR23"/>
    <mergeCell ref="BS23:BT23"/>
    <mergeCell ref="BU23:BV23"/>
    <mergeCell ref="BW23:BX23"/>
    <mergeCell ref="BA23:BB23"/>
    <mergeCell ref="BC23:BD23"/>
    <mergeCell ref="BE23:BF23"/>
    <mergeCell ref="BG23:BH23"/>
    <mergeCell ref="BI23:BJ23"/>
    <mergeCell ref="BK23:BL23"/>
    <mergeCell ref="BS22:BT22"/>
    <mergeCell ref="BU22:BV22"/>
    <mergeCell ref="BW22:BX22"/>
    <mergeCell ref="BY22:BZ22"/>
    <mergeCell ref="AO23:AP23"/>
    <mergeCell ref="AQ23:AR23"/>
    <mergeCell ref="AS23:AT23"/>
    <mergeCell ref="AU23:AV23"/>
    <mergeCell ref="AW23:AX23"/>
    <mergeCell ref="AY23:AZ23"/>
    <mergeCell ref="BG22:BH22"/>
    <mergeCell ref="BI22:BJ22"/>
    <mergeCell ref="BK22:BL22"/>
    <mergeCell ref="BM22:BN22"/>
    <mergeCell ref="BO22:BP22"/>
    <mergeCell ref="BQ22:BR22"/>
    <mergeCell ref="BY21:BZ21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M21:BN21"/>
    <mergeCell ref="BO21:BP21"/>
    <mergeCell ref="BQ21:BR21"/>
    <mergeCell ref="BS21:BT21"/>
    <mergeCell ref="BU21:BV21"/>
    <mergeCell ref="BW21:BX21"/>
    <mergeCell ref="BA21:BB21"/>
    <mergeCell ref="BC21:BD21"/>
    <mergeCell ref="BE21:BF21"/>
    <mergeCell ref="BG21:BH21"/>
    <mergeCell ref="BI21:BJ21"/>
    <mergeCell ref="BK21:BL21"/>
    <mergeCell ref="BS20:BT20"/>
    <mergeCell ref="BU20:BV20"/>
    <mergeCell ref="BW20:BX20"/>
    <mergeCell ref="BY20:BZ20"/>
    <mergeCell ref="AO21:AP21"/>
    <mergeCell ref="AQ21:AR21"/>
    <mergeCell ref="AS21:AT21"/>
    <mergeCell ref="AU21:AV21"/>
    <mergeCell ref="AW21:AX21"/>
    <mergeCell ref="AY21:AZ21"/>
    <mergeCell ref="BG20:BH20"/>
    <mergeCell ref="BI20:BJ20"/>
    <mergeCell ref="BK20:BL20"/>
    <mergeCell ref="BM20:BN20"/>
    <mergeCell ref="BO20:BP20"/>
    <mergeCell ref="BQ20:BR20"/>
    <mergeCell ref="BY19:BZ19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M19:BN19"/>
    <mergeCell ref="BO19:BP19"/>
    <mergeCell ref="BQ19:BR19"/>
    <mergeCell ref="BS19:BT19"/>
    <mergeCell ref="BU19:BV19"/>
    <mergeCell ref="BW19:BX19"/>
    <mergeCell ref="BA19:BB19"/>
    <mergeCell ref="BC19:BD19"/>
    <mergeCell ref="BE19:BF19"/>
    <mergeCell ref="BG19:BH19"/>
    <mergeCell ref="BI19:BJ19"/>
    <mergeCell ref="BK19:BL19"/>
    <mergeCell ref="BS18:BT18"/>
    <mergeCell ref="BU18:BV18"/>
    <mergeCell ref="BW18:BX18"/>
    <mergeCell ref="BY18:BZ18"/>
    <mergeCell ref="AO19:AP19"/>
    <mergeCell ref="AQ19:AR19"/>
    <mergeCell ref="AS19:AT19"/>
    <mergeCell ref="AU19:AV19"/>
    <mergeCell ref="AW19:AX19"/>
    <mergeCell ref="AY19:AZ19"/>
    <mergeCell ref="BG18:BH18"/>
    <mergeCell ref="BI18:BJ18"/>
    <mergeCell ref="BK18:BL18"/>
    <mergeCell ref="BM18:BN18"/>
    <mergeCell ref="BO18:BP18"/>
    <mergeCell ref="BQ18:BR18"/>
    <mergeCell ref="BY17:BZ17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M17:BN17"/>
    <mergeCell ref="BO17:BP17"/>
    <mergeCell ref="BQ17:BR17"/>
    <mergeCell ref="BS17:BT17"/>
    <mergeCell ref="BU17:BV17"/>
    <mergeCell ref="BW17:BX17"/>
    <mergeCell ref="BA17:BB17"/>
    <mergeCell ref="BC17:BD17"/>
    <mergeCell ref="BE17:BF17"/>
    <mergeCell ref="BG17:BH17"/>
    <mergeCell ref="BI17:BJ17"/>
    <mergeCell ref="BK17:BL17"/>
    <mergeCell ref="BS16:BT16"/>
    <mergeCell ref="BU16:BV16"/>
    <mergeCell ref="BW16:BX16"/>
    <mergeCell ref="BY16:BZ16"/>
    <mergeCell ref="AO17:AP17"/>
    <mergeCell ref="AQ17:AR17"/>
    <mergeCell ref="AS17:AT17"/>
    <mergeCell ref="AU17:AV17"/>
    <mergeCell ref="AW17:AX17"/>
    <mergeCell ref="AY17:AZ17"/>
    <mergeCell ref="BG16:BH16"/>
    <mergeCell ref="BI16:BJ16"/>
    <mergeCell ref="BK16:BL16"/>
    <mergeCell ref="BM16:BN16"/>
    <mergeCell ref="BO16:BP16"/>
    <mergeCell ref="BQ16:BR16"/>
    <mergeCell ref="BY15:BZ15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M15:BN15"/>
    <mergeCell ref="BO15:BP15"/>
    <mergeCell ref="BQ15:BR15"/>
    <mergeCell ref="BS15:BT15"/>
    <mergeCell ref="BU15:BV15"/>
    <mergeCell ref="BW15:BX15"/>
    <mergeCell ref="BA15:BB15"/>
    <mergeCell ref="BC15:BD15"/>
    <mergeCell ref="BE15:BF15"/>
    <mergeCell ref="BG15:BH15"/>
    <mergeCell ref="BI15:BJ15"/>
    <mergeCell ref="BK15:BL15"/>
    <mergeCell ref="BS14:BT14"/>
    <mergeCell ref="BU14:BV14"/>
    <mergeCell ref="BW14:BX14"/>
    <mergeCell ref="BY14:BZ14"/>
    <mergeCell ref="AO15:AP15"/>
    <mergeCell ref="AQ15:AR15"/>
    <mergeCell ref="AS15:AT15"/>
    <mergeCell ref="AU15:AV15"/>
    <mergeCell ref="AW15:AX15"/>
    <mergeCell ref="AY15:AZ15"/>
    <mergeCell ref="BG14:BH14"/>
    <mergeCell ref="BI14:BJ14"/>
    <mergeCell ref="BK14:BL14"/>
    <mergeCell ref="BM14:BN14"/>
    <mergeCell ref="BO14:BP14"/>
    <mergeCell ref="BQ14:BR14"/>
    <mergeCell ref="BY13:BZ13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M13:BN13"/>
    <mergeCell ref="BO13:BP13"/>
    <mergeCell ref="BQ13:BR13"/>
    <mergeCell ref="BS13:BT13"/>
    <mergeCell ref="BU13:BV13"/>
    <mergeCell ref="BW13:BX13"/>
    <mergeCell ref="BA13:BB13"/>
    <mergeCell ref="BC13:BD13"/>
    <mergeCell ref="BE13:BF13"/>
    <mergeCell ref="BG13:BH13"/>
    <mergeCell ref="BI13:BJ13"/>
    <mergeCell ref="BK13:BL13"/>
    <mergeCell ref="BS12:BT12"/>
    <mergeCell ref="BU12:BV12"/>
    <mergeCell ref="BW12:BX12"/>
    <mergeCell ref="BY12:BZ12"/>
    <mergeCell ref="AO13:AP13"/>
    <mergeCell ref="AQ13:AR13"/>
    <mergeCell ref="AS13:AT13"/>
    <mergeCell ref="AU13:AV13"/>
    <mergeCell ref="AW13:AX13"/>
    <mergeCell ref="AY13:AZ13"/>
    <mergeCell ref="BG12:BH12"/>
    <mergeCell ref="BI12:BJ12"/>
    <mergeCell ref="BK12:BL12"/>
    <mergeCell ref="BM12:BN12"/>
    <mergeCell ref="BO12:BP12"/>
    <mergeCell ref="BQ12:BR12"/>
    <mergeCell ref="BY11:BZ11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M11:BN11"/>
    <mergeCell ref="BO11:BP11"/>
    <mergeCell ref="BQ11:BR11"/>
    <mergeCell ref="BS11:BT11"/>
    <mergeCell ref="BU11:BV11"/>
    <mergeCell ref="BW11:BX11"/>
    <mergeCell ref="BA11:BB11"/>
    <mergeCell ref="BC11:BD11"/>
    <mergeCell ref="BE11:BF11"/>
    <mergeCell ref="BG11:BH11"/>
    <mergeCell ref="BI11:BJ11"/>
    <mergeCell ref="BK11:BL11"/>
    <mergeCell ref="BS10:BT10"/>
    <mergeCell ref="BU10:BV10"/>
    <mergeCell ref="BW10:BX10"/>
    <mergeCell ref="BY10:BZ10"/>
    <mergeCell ref="AO11:AP11"/>
    <mergeCell ref="AQ11:AR11"/>
    <mergeCell ref="AS11:AT11"/>
    <mergeCell ref="AU11:AV11"/>
    <mergeCell ref="AW11:AX11"/>
    <mergeCell ref="AY11:AZ11"/>
    <mergeCell ref="BG10:BH10"/>
    <mergeCell ref="BI10:BJ10"/>
    <mergeCell ref="BK10:BL10"/>
    <mergeCell ref="BM10:BN10"/>
    <mergeCell ref="BO10:BP10"/>
    <mergeCell ref="BQ10:BR10"/>
    <mergeCell ref="BY9:BZ9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M9:BN9"/>
    <mergeCell ref="BO9:BP9"/>
    <mergeCell ref="BQ9:BR9"/>
    <mergeCell ref="BS9:BT9"/>
    <mergeCell ref="BU9:BV9"/>
    <mergeCell ref="BW9:BX9"/>
    <mergeCell ref="BA9:BB9"/>
    <mergeCell ref="BC9:BD9"/>
    <mergeCell ref="BE9:BF9"/>
    <mergeCell ref="BG9:BH9"/>
    <mergeCell ref="BI9:BJ9"/>
    <mergeCell ref="BK9:BL9"/>
    <mergeCell ref="BS8:BT8"/>
    <mergeCell ref="BU8:BV8"/>
    <mergeCell ref="BW8:BX8"/>
    <mergeCell ref="BY8:BZ8"/>
    <mergeCell ref="AO9:AP9"/>
    <mergeCell ref="AQ9:AR9"/>
    <mergeCell ref="AS9:AT9"/>
    <mergeCell ref="AU9:AV9"/>
    <mergeCell ref="AW9:AX9"/>
    <mergeCell ref="AY9:AZ9"/>
    <mergeCell ref="BG8:BH8"/>
    <mergeCell ref="BI8:BJ8"/>
    <mergeCell ref="BK8:BL8"/>
    <mergeCell ref="BM8:BN8"/>
    <mergeCell ref="BO8:BP8"/>
    <mergeCell ref="BQ8:BR8"/>
    <mergeCell ref="BY7:BZ7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BS6:BT6"/>
    <mergeCell ref="BU6:BV6"/>
    <mergeCell ref="BW6:BX6"/>
    <mergeCell ref="BY6:BZ6"/>
    <mergeCell ref="AO7:AP7"/>
    <mergeCell ref="AQ7:AR7"/>
    <mergeCell ref="AS7:AT7"/>
    <mergeCell ref="AU7:AV7"/>
    <mergeCell ref="AW7:AX7"/>
    <mergeCell ref="AY7:AZ7"/>
    <mergeCell ref="BG6:BH6"/>
    <mergeCell ref="BI6:BJ6"/>
    <mergeCell ref="BK6:BL6"/>
    <mergeCell ref="BM6:BN6"/>
    <mergeCell ref="BO6:BP6"/>
    <mergeCell ref="BQ6:BR6"/>
    <mergeCell ref="BY5:BZ5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M5:BN5"/>
    <mergeCell ref="BO5:BP5"/>
    <mergeCell ref="BQ5:BR5"/>
    <mergeCell ref="BS5:BT5"/>
    <mergeCell ref="BU5:BV5"/>
    <mergeCell ref="BW5:BX5"/>
    <mergeCell ref="BA5:BB5"/>
    <mergeCell ref="BC5:BD5"/>
    <mergeCell ref="BE5:BF5"/>
    <mergeCell ref="BG5:BH5"/>
    <mergeCell ref="BI5:BJ5"/>
    <mergeCell ref="BK5:BL5"/>
    <mergeCell ref="BS4:BT4"/>
    <mergeCell ref="BU4:BV4"/>
    <mergeCell ref="BW4:BX4"/>
    <mergeCell ref="BY4:BZ4"/>
    <mergeCell ref="AO5:AP5"/>
    <mergeCell ref="AQ5:AR5"/>
    <mergeCell ref="AS5:AT5"/>
    <mergeCell ref="AU5:AV5"/>
    <mergeCell ref="AW5:AX5"/>
    <mergeCell ref="AY5:AZ5"/>
    <mergeCell ref="BG4:BH4"/>
    <mergeCell ref="BI4:BJ4"/>
    <mergeCell ref="BK4:BL4"/>
    <mergeCell ref="BM4:BN4"/>
    <mergeCell ref="BO4:BP4"/>
    <mergeCell ref="BQ4:BR4"/>
    <mergeCell ref="BY1:BZ3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M1:BN3"/>
    <mergeCell ref="BO1:BP3"/>
    <mergeCell ref="BQ1:BR3"/>
    <mergeCell ref="BS1:BT3"/>
    <mergeCell ref="BU1:BV3"/>
    <mergeCell ref="BW1:BX3"/>
    <mergeCell ref="AO1:AP3"/>
    <mergeCell ref="AQ1:AR3"/>
    <mergeCell ref="AS1:AT3"/>
    <mergeCell ref="AU1:AV3"/>
    <mergeCell ref="AW1:AX3"/>
    <mergeCell ref="BE1:BF3"/>
    <mergeCell ref="BG1:BH3"/>
    <mergeCell ref="BI1:BJ3"/>
    <mergeCell ref="BK1:BL3"/>
    <mergeCell ref="AY1:AZ3"/>
    <mergeCell ref="BA1:BB3"/>
    <mergeCell ref="BC1:BD3"/>
    <mergeCell ref="AG46:AH46"/>
    <mergeCell ref="AI46:AJ46"/>
    <mergeCell ref="AK46:AL46"/>
    <mergeCell ref="AM46:AN46"/>
    <mergeCell ref="U46:V46"/>
    <mergeCell ref="W46:X46"/>
    <mergeCell ref="Y46:Z46"/>
    <mergeCell ref="AA46:AB46"/>
    <mergeCell ref="AC46:AD46"/>
    <mergeCell ref="AE46:AF46"/>
    <mergeCell ref="AM45:AN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AA45:AB45"/>
    <mergeCell ref="AC45:AD45"/>
    <mergeCell ref="AE45:AF45"/>
    <mergeCell ref="AG45:AH45"/>
    <mergeCell ref="AI45:AJ45"/>
    <mergeCell ref="AK45:AL45"/>
    <mergeCell ref="O45:P45"/>
    <mergeCell ref="Q45:R45"/>
    <mergeCell ref="S45:T45"/>
    <mergeCell ref="U45:V45"/>
    <mergeCell ref="W45:X45"/>
    <mergeCell ref="Y45:Z45"/>
    <mergeCell ref="AG44:AH44"/>
    <mergeCell ref="AI44:AJ44"/>
    <mergeCell ref="AK44:AL44"/>
    <mergeCell ref="AM44:AN44"/>
    <mergeCell ref="C45:D45"/>
    <mergeCell ref="E45:F45"/>
    <mergeCell ref="G45:H45"/>
    <mergeCell ref="I45:J45"/>
    <mergeCell ref="K45:L45"/>
    <mergeCell ref="M45:N45"/>
    <mergeCell ref="U44:V44"/>
    <mergeCell ref="W44:X44"/>
    <mergeCell ref="Y44:Z44"/>
    <mergeCell ref="AA44:AB44"/>
    <mergeCell ref="AC44:AD44"/>
    <mergeCell ref="AE44:AF44"/>
    <mergeCell ref="AM43:AN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AG42:AH42"/>
    <mergeCell ref="AI42:AJ42"/>
    <mergeCell ref="AK42:AL42"/>
    <mergeCell ref="AM42:AN42"/>
    <mergeCell ref="C43:D43"/>
    <mergeCell ref="E43:F43"/>
    <mergeCell ref="G43:H43"/>
    <mergeCell ref="I43:J43"/>
    <mergeCell ref="K43:L43"/>
    <mergeCell ref="M43:N43"/>
    <mergeCell ref="U42:V42"/>
    <mergeCell ref="W42:X42"/>
    <mergeCell ref="Y42:Z42"/>
    <mergeCell ref="AA42:AB42"/>
    <mergeCell ref="AC42:AD42"/>
    <mergeCell ref="AE42:AF42"/>
    <mergeCell ref="AM41:AN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AA41:AB41"/>
    <mergeCell ref="AC41:AD41"/>
    <mergeCell ref="AE41:AF41"/>
    <mergeCell ref="AG41:AH41"/>
    <mergeCell ref="AI41:AJ41"/>
    <mergeCell ref="AK41:AL41"/>
    <mergeCell ref="O41:P41"/>
    <mergeCell ref="Q41:R41"/>
    <mergeCell ref="S41:T41"/>
    <mergeCell ref="U41:V41"/>
    <mergeCell ref="W41:X41"/>
    <mergeCell ref="Y41:Z41"/>
    <mergeCell ref="AG40:AH40"/>
    <mergeCell ref="AI40:AJ40"/>
    <mergeCell ref="AK40:AL40"/>
    <mergeCell ref="AM40:AN40"/>
    <mergeCell ref="C41:D41"/>
    <mergeCell ref="E41:F41"/>
    <mergeCell ref="G41:H41"/>
    <mergeCell ref="I41:J41"/>
    <mergeCell ref="K41:L41"/>
    <mergeCell ref="M41:N41"/>
    <mergeCell ref="U40:V40"/>
    <mergeCell ref="W40:X40"/>
    <mergeCell ref="Y40:Z40"/>
    <mergeCell ref="AA40:AB40"/>
    <mergeCell ref="AC40:AD40"/>
    <mergeCell ref="AE40:AF40"/>
    <mergeCell ref="AM39:AN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AA39:AB39"/>
    <mergeCell ref="AC39:AD39"/>
    <mergeCell ref="AE39:AF39"/>
    <mergeCell ref="AG39:AH39"/>
    <mergeCell ref="AI39:AJ39"/>
    <mergeCell ref="AK39:AL39"/>
    <mergeCell ref="O39:P39"/>
    <mergeCell ref="Q39:R39"/>
    <mergeCell ref="S39:T39"/>
    <mergeCell ref="U39:V39"/>
    <mergeCell ref="W39:X39"/>
    <mergeCell ref="Y39:Z39"/>
    <mergeCell ref="AG38:AH38"/>
    <mergeCell ref="AI38:AJ38"/>
    <mergeCell ref="AK38:AL38"/>
    <mergeCell ref="AM38:AN38"/>
    <mergeCell ref="C39:D39"/>
    <mergeCell ref="E39:F39"/>
    <mergeCell ref="G39:H39"/>
    <mergeCell ref="I39:J39"/>
    <mergeCell ref="K39:L39"/>
    <mergeCell ref="M39:N39"/>
    <mergeCell ref="U38:V38"/>
    <mergeCell ref="W38:X38"/>
    <mergeCell ref="Y38:Z38"/>
    <mergeCell ref="AA38:AB38"/>
    <mergeCell ref="AC38:AD38"/>
    <mergeCell ref="AE38:AF38"/>
    <mergeCell ref="AM37:AN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AA37:AB37"/>
    <mergeCell ref="AC37:AD37"/>
    <mergeCell ref="AE37:AF37"/>
    <mergeCell ref="AG37:AH37"/>
    <mergeCell ref="AI37:AJ37"/>
    <mergeCell ref="AK37:AL37"/>
    <mergeCell ref="O37:P37"/>
    <mergeCell ref="Q37:R37"/>
    <mergeCell ref="S37:T37"/>
    <mergeCell ref="U37:V37"/>
    <mergeCell ref="W37:X37"/>
    <mergeCell ref="Y37:Z37"/>
    <mergeCell ref="AG36:AH36"/>
    <mergeCell ref="AI36:AJ36"/>
    <mergeCell ref="AK36:AL36"/>
    <mergeCell ref="AM36:AN36"/>
    <mergeCell ref="C37:D37"/>
    <mergeCell ref="E37:F37"/>
    <mergeCell ref="G37:H37"/>
    <mergeCell ref="I37:J37"/>
    <mergeCell ref="K37:L37"/>
    <mergeCell ref="M37:N37"/>
    <mergeCell ref="U36:V36"/>
    <mergeCell ref="W36:X36"/>
    <mergeCell ref="Y36:Z36"/>
    <mergeCell ref="AA36:AB36"/>
    <mergeCell ref="AC36:AD36"/>
    <mergeCell ref="AE36:AF36"/>
    <mergeCell ref="AM35:AN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AA35:AB35"/>
    <mergeCell ref="AC35:AD35"/>
    <mergeCell ref="AE35:AF35"/>
    <mergeCell ref="AG35:AH35"/>
    <mergeCell ref="AI35:AJ35"/>
    <mergeCell ref="AK35:AL35"/>
    <mergeCell ref="O35:P35"/>
    <mergeCell ref="Q35:R35"/>
    <mergeCell ref="S35:T35"/>
    <mergeCell ref="U35:V35"/>
    <mergeCell ref="W35:X35"/>
    <mergeCell ref="Y35:Z35"/>
    <mergeCell ref="AG34:AH34"/>
    <mergeCell ref="AI34:AJ34"/>
    <mergeCell ref="AK34:AL34"/>
    <mergeCell ref="AM34:AN34"/>
    <mergeCell ref="C35:D35"/>
    <mergeCell ref="E35:F35"/>
    <mergeCell ref="G35:H35"/>
    <mergeCell ref="I35:J35"/>
    <mergeCell ref="K35:L35"/>
    <mergeCell ref="M35:N35"/>
    <mergeCell ref="U34:V34"/>
    <mergeCell ref="W34:X34"/>
    <mergeCell ref="Y34:Z34"/>
    <mergeCell ref="AA34:AB34"/>
    <mergeCell ref="AC34:AD34"/>
    <mergeCell ref="AE34:AF34"/>
    <mergeCell ref="AM33:AN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AA33:AB33"/>
    <mergeCell ref="AC33:AD33"/>
    <mergeCell ref="AE33:AF33"/>
    <mergeCell ref="AG33:AH33"/>
    <mergeCell ref="AI33:AJ33"/>
    <mergeCell ref="AK33:AL33"/>
    <mergeCell ref="O33:P33"/>
    <mergeCell ref="Q33:R33"/>
    <mergeCell ref="S33:T33"/>
    <mergeCell ref="U33:V33"/>
    <mergeCell ref="W33:X33"/>
    <mergeCell ref="Y33:Z33"/>
    <mergeCell ref="AG32:AH32"/>
    <mergeCell ref="AI32:AJ32"/>
    <mergeCell ref="AK32:AL32"/>
    <mergeCell ref="AM32:AN32"/>
    <mergeCell ref="C33:D33"/>
    <mergeCell ref="E33:F33"/>
    <mergeCell ref="G33:H33"/>
    <mergeCell ref="I33:J33"/>
    <mergeCell ref="K33:L33"/>
    <mergeCell ref="M33:N33"/>
    <mergeCell ref="U32:V32"/>
    <mergeCell ref="W32:X32"/>
    <mergeCell ref="Y32:Z32"/>
    <mergeCell ref="AA32:AB32"/>
    <mergeCell ref="AC32:AD32"/>
    <mergeCell ref="AE32:AF32"/>
    <mergeCell ref="AM31:AN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AG30:AH30"/>
    <mergeCell ref="AI30:AJ30"/>
    <mergeCell ref="AK30:AL30"/>
    <mergeCell ref="AM30:AN30"/>
    <mergeCell ref="C31:D31"/>
    <mergeCell ref="E31:F31"/>
    <mergeCell ref="G31:H31"/>
    <mergeCell ref="I31:J31"/>
    <mergeCell ref="K31:L31"/>
    <mergeCell ref="M31:N31"/>
    <mergeCell ref="U30:V30"/>
    <mergeCell ref="W30:X30"/>
    <mergeCell ref="Y30:Z30"/>
    <mergeCell ref="AA30:AB30"/>
    <mergeCell ref="AC30:AD30"/>
    <mergeCell ref="AE30:AF30"/>
    <mergeCell ref="AM29:AN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AA29:AB29"/>
    <mergeCell ref="AC29:AD29"/>
    <mergeCell ref="AE29:AF29"/>
    <mergeCell ref="AG29:AH29"/>
    <mergeCell ref="AI29:AJ29"/>
    <mergeCell ref="AK29:AL29"/>
    <mergeCell ref="O29:P29"/>
    <mergeCell ref="Q29:R29"/>
    <mergeCell ref="S29:T29"/>
    <mergeCell ref="U29:V29"/>
    <mergeCell ref="W29:X29"/>
    <mergeCell ref="Y29:Z29"/>
    <mergeCell ref="AG28:AH28"/>
    <mergeCell ref="AI28:AJ28"/>
    <mergeCell ref="AK28:AL28"/>
    <mergeCell ref="AM28:AN28"/>
    <mergeCell ref="C29:D29"/>
    <mergeCell ref="E29:F29"/>
    <mergeCell ref="G29:H29"/>
    <mergeCell ref="I29:J29"/>
    <mergeCell ref="K29:L29"/>
    <mergeCell ref="M29:N29"/>
    <mergeCell ref="U28:V28"/>
    <mergeCell ref="W28:X28"/>
    <mergeCell ref="Y28:Z28"/>
    <mergeCell ref="AA28:AB28"/>
    <mergeCell ref="AC28:AD28"/>
    <mergeCell ref="AE28:AF28"/>
    <mergeCell ref="AM27:AN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AA27:AB27"/>
    <mergeCell ref="AC27:AD27"/>
    <mergeCell ref="AE27:AF27"/>
    <mergeCell ref="AG27:AH27"/>
    <mergeCell ref="AI27:AJ27"/>
    <mergeCell ref="AK27:AL27"/>
    <mergeCell ref="O27:P27"/>
    <mergeCell ref="Q27:R27"/>
    <mergeCell ref="S27:T27"/>
    <mergeCell ref="U27:V27"/>
    <mergeCell ref="W27:X27"/>
    <mergeCell ref="Y27:Z27"/>
    <mergeCell ref="AG26:AH26"/>
    <mergeCell ref="AI26:AJ26"/>
    <mergeCell ref="AK26:AL26"/>
    <mergeCell ref="AM26:AN26"/>
    <mergeCell ref="C27:D27"/>
    <mergeCell ref="E27:F27"/>
    <mergeCell ref="G27:H27"/>
    <mergeCell ref="I27:J27"/>
    <mergeCell ref="K27:L27"/>
    <mergeCell ref="M27:N27"/>
    <mergeCell ref="U26:V26"/>
    <mergeCell ref="W26:X26"/>
    <mergeCell ref="Y26:Z26"/>
    <mergeCell ref="AA26:AB26"/>
    <mergeCell ref="AC26:AD26"/>
    <mergeCell ref="AE26:AF26"/>
    <mergeCell ref="AM25:AN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Y25:Z25"/>
    <mergeCell ref="AG24:AH24"/>
    <mergeCell ref="AI24:AJ24"/>
    <mergeCell ref="AK24:AL24"/>
    <mergeCell ref="AM24:AN24"/>
    <mergeCell ref="C25:D25"/>
    <mergeCell ref="E25:F25"/>
    <mergeCell ref="G25:H25"/>
    <mergeCell ref="I25:J25"/>
    <mergeCell ref="K25:L25"/>
    <mergeCell ref="M25:N25"/>
    <mergeCell ref="U24:V24"/>
    <mergeCell ref="W24:X24"/>
    <mergeCell ref="Y24:Z24"/>
    <mergeCell ref="AA24:AB24"/>
    <mergeCell ref="AC24:AD24"/>
    <mergeCell ref="AE24:AF24"/>
    <mergeCell ref="AM23:AN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AA23:AB23"/>
    <mergeCell ref="AC23:AD23"/>
    <mergeCell ref="AE23:AF23"/>
    <mergeCell ref="AG23:AH23"/>
    <mergeCell ref="AI23:AJ23"/>
    <mergeCell ref="AK23:AL23"/>
    <mergeCell ref="O23:P23"/>
    <mergeCell ref="Q23:R23"/>
    <mergeCell ref="S23:T23"/>
    <mergeCell ref="U23:V23"/>
    <mergeCell ref="W23:X23"/>
    <mergeCell ref="Y23:Z23"/>
    <mergeCell ref="AG22:AH22"/>
    <mergeCell ref="AI22:AJ22"/>
    <mergeCell ref="AK22:AL22"/>
    <mergeCell ref="AM22:AN22"/>
    <mergeCell ref="C23:D23"/>
    <mergeCell ref="E23:F23"/>
    <mergeCell ref="G23:H23"/>
    <mergeCell ref="I23:J23"/>
    <mergeCell ref="K23:L23"/>
    <mergeCell ref="M23:N23"/>
    <mergeCell ref="U22:V22"/>
    <mergeCell ref="W22:X22"/>
    <mergeCell ref="Y22:Z22"/>
    <mergeCell ref="AA22:AB22"/>
    <mergeCell ref="AC22:AD22"/>
    <mergeCell ref="AE22:AF22"/>
    <mergeCell ref="AM21:AN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AA21:AB21"/>
    <mergeCell ref="AC21:AD21"/>
    <mergeCell ref="AE21:AF21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AG20:AH20"/>
    <mergeCell ref="AI20:AJ20"/>
    <mergeCell ref="AK20:AL20"/>
    <mergeCell ref="AM20:AN20"/>
    <mergeCell ref="C21:D21"/>
    <mergeCell ref="E21:F21"/>
    <mergeCell ref="G21:H21"/>
    <mergeCell ref="I21:J21"/>
    <mergeCell ref="K21:L21"/>
    <mergeCell ref="M21:N21"/>
    <mergeCell ref="U20:V20"/>
    <mergeCell ref="W20:X20"/>
    <mergeCell ref="Y20:Z20"/>
    <mergeCell ref="AA20:AB20"/>
    <mergeCell ref="AC20:AD20"/>
    <mergeCell ref="AE20:AF20"/>
    <mergeCell ref="AM19:AN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AA19:AB19"/>
    <mergeCell ref="AC19:AD19"/>
    <mergeCell ref="AE19:AF19"/>
    <mergeCell ref="AG19:AH19"/>
    <mergeCell ref="AI19:AJ19"/>
    <mergeCell ref="AK19:AL19"/>
    <mergeCell ref="O19:P19"/>
    <mergeCell ref="Q19:R19"/>
    <mergeCell ref="S19:T19"/>
    <mergeCell ref="U19:V19"/>
    <mergeCell ref="W19:X19"/>
    <mergeCell ref="Y19:Z19"/>
    <mergeCell ref="AG18:AH18"/>
    <mergeCell ref="AI18:AJ18"/>
    <mergeCell ref="AK18:AL18"/>
    <mergeCell ref="AM18:AN18"/>
    <mergeCell ref="C19:D19"/>
    <mergeCell ref="E19:F19"/>
    <mergeCell ref="G19:H19"/>
    <mergeCell ref="I19:J19"/>
    <mergeCell ref="K19:L19"/>
    <mergeCell ref="M19:N19"/>
    <mergeCell ref="U18:V18"/>
    <mergeCell ref="W18:X18"/>
    <mergeCell ref="Y18:Z18"/>
    <mergeCell ref="AA18:AB18"/>
    <mergeCell ref="AC18:AD18"/>
    <mergeCell ref="AE18:AF18"/>
    <mergeCell ref="AM17:AN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AG16:AH16"/>
    <mergeCell ref="AI16:AJ16"/>
    <mergeCell ref="AK16:AL16"/>
    <mergeCell ref="AM16:AN16"/>
    <mergeCell ref="C17:D17"/>
    <mergeCell ref="E17:F17"/>
    <mergeCell ref="G17:H17"/>
    <mergeCell ref="I17:J17"/>
    <mergeCell ref="K17:L17"/>
    <mergeCell ref="M17:N17"/>
    <mergeCell ref="U16:V16"/>
    <mergeCell ref="W16:X16"/>
    <mergeCell ref="Y16:Z16"/>
    <mergeCell ref="AA16:AB16"/>
    <mergeCell ref="AC16:AD16"/>
    <mergeCell ref="AE16:AF16"/>
    <mergeCell ref="AM15:AN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AG14:AH14"/>
    <mergeCell ref="AI14:AJ14"/>
    <mergeCell ref="AK14:AL14"/>
    <mergeCell ref="AM14:AN14"/>
    <mergeCell ref="C15:D15"/>
    <mergeCell ref="E15:F15"/>
    <mergeCell ref="G15:H15"/>
    <mergeCell ref="I15:J15"/>
    <mergeCell ref="K15:L15"/>
    <mergeCell ref="M15:N15"/>
    <mergeCell ref="U14:V14"/>
    <mergeCell ref="W14:X14"/>
    <mergeCell ref="Y14:Z14"/>
    <mergeCell ref="AA14:AB14"/>
    <mergeCell ref="AC14:AD14"/>
    <mergeCell ref="AE14:AF14"/>
    <mergeCell ref="AM13:AN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AA13:AB13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AG12:AH12"/>
    <mergeCell ref="AI12:AJ12"/>
    <mergeCell ref="AK12:AL12"/>
    <mergeCell ref="AM12:AN12"/>
    <mergeCell ref="C13:D13"/>
    <mergeCell ref="E13:F13"/>
    <mergeCell ref="G13:H13"/>
    <mergeCell ref="I13:J13"/>
    <mergeCell ref="K13:L13"/>
    <mergeCell ref="M13:N13"/>
    <mergeCell ref="U12:V12"/>
    <mergeCell ref="W12:X12"/>
    <mergeCell ref="Y12:Z12"/>
    <mergeCell ref="AA12:AB12"/>
    <mergeCell ref="AC12:AD12"/>
    <mergeCell ref="AE12:AF12"/>
    <mergeCell ref="AM11:AN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S11:T11"/>
    <mergeCell ref="U11:V11"/>
    <mergeCell ref="W11:X11"/>
    <mergeCell ref="Y11:Z11"/>
    <mergeCell ref="AG10:AH10"/>
    <mergeCell ref="AI10:AJ10"/>
    <mergeCell ref="AK10:AL10"/>
    <mergeCell ref="AM10:AN10"/>
    <mergeCell ref="C11:D11"/>
    <mergeCell ref="E11:F11"/>
    <mergeCell ref="G11:H11"/>
    <mergeCell ref="I11:J11"/>
    <mergeCell ref="K11:L11"/>
    <mergeCell ref="M11:N11"/>
    <mergeCell ref="U10:V10"/>
    <mergeCell ref="W10:X10"/>
    <mergeCell ref="Y10:Z10"/>
    <mergeCell ref="AA10:AB10"/>
    <mergeCell ref="AC10:AD10"/>
    <mergeCell ref="AE10:AF10"/>
    <mergeCell ref="AM9:AN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G8:AH8"/>
    <mergeCell ref="AI8:AJ8"/>
    <mergeCell ref="AK8:AL8"/>
    <mergeCell ref="AM8:AN8"/>
    <mergeCell ref="C9:D9"/>
    <mergeCell ref="E9:F9"/>
    <mergeCell ref="G9:H9"/>
    <mergeCell ref="I9:J9"/>
    <mergeCell ref="K9:L9"/>
    <mergeCell ref="M9:N9"/>
    <mergeCell ref="U8:V8"/>
    <mergeCell ref="W8:X8"/>
    <mergeCell ref="Y8:Z8"/>
    <mergeCell ref="AA8:AB8"/>
    <mergeCell ref="AC8:AD8"/>
    <mergeCell ref="AE8:AF8"/>
    <mergeCell ref="AM7:AN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AG6:AH6"/>
    <mergeCell ref="AI6:AJ6"/>
    <mergeCell ref="AK6:AL6"/>
    <mergeCell ref="AM6:AN6"/>
    <mergeCell ref="C7:D7"/>
    <mergeCell ref="E7:F7"/>
    <mergeCell ref="G7:H7"/>
    <mergeCell ref="I7:J7"/>
    <mergeCell ref="K7:L7"/>
    <mergeCell ref="M7:N7"/>
    <mergeCell ref="U6:V6"/>
    <mergeCell ref="W6:X6"/>
    <mergeCell ref="Y6:Z6"/>
    <mergeCell ref="AA6:AB6"/>
    <mergeCell ref="AC6:AD6"/>
    <mergeCell ref="AE6:AF6"/>
    <mergeCell ref="AM5:AN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AG4:AH4"/>
    <mergeCell ref="AI4:AJ4"/>
    <mergeCell ref="AK4:AL4"/>
    <mergeCell ref="AM4:AN4"/>
    <mergeCell ref="C5:D5"/>
    <mergeCell ref="E5:F5"/>
    <mergeCell ref="G5:H5"/>
    <mergeCell ref="I5:J5"/>
    <mergeCell ref="K5:L5"/>
    <mergeCell ref="M5:N5"/>
    <mergeCell ref="U4:V4"/>
    <mergeCell ref="W4:X4"/>
    <mergeCell ref="Y4:Z4"/>
    <mergeCell ref="AA4:AB4"/>
    <mergeCell ref="AC4:AD4"/>
    <mergeCell ref="AE4:AF4"/>
    <mergeCell ref="AM2:AN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AA2:AB3"/>
    <mergeCell ref="AC2:AD3"/>
    <mergeCell ref="AE2:AF3"/>
    <mergeCell ref="AG2:AH3"/>
    <mergeCell ref="AI2:AJ3"/>
    <mergeCell ref="AK2:AL3"/>
    <mergeCell ref="A1:A2"/>
    <mergeCell ref="C1:D1"/>
    <mergeCell ref="E1:F1"/>
    <mergeCell ref="G1:H1"/>
    <mergeCell ref="I1:J1"/>
    <mergeCell ref="K1:L1"/>
    <mergeCell ref="O2:P3"/>
    <mergeCell ref="Q2:R3"/>
    <mergeCell ref="S2:T3"/>
    <mergeCell ref="U2:V3"/>
    <mergeCell ref="W2:X3"/>
    <mergeCell ref="Y2:Z3"/>
    <mergeCell ref="AK1:AL1"/>
    <mergeCell ref="AM1:AN1"/>
    <mergeCell ref="C2:D3"/>
    <mergeCell ref="E2:F3"/>
    <mergeCell ref="G2:H3"/>
    <mergeCell ref="I2:J3"/>
    <mergeCell ref="K2:L3"/>
    <mergeCell ref="M2:N3"/>
    <mergeCell ref="Y1:Z1"/>
    <mergeCell ref="AA1:AB1"/>
    <mergeCell ref="AC1:AD1"/>
    <mergeCell ref="AE1:AF1"/>
    <mergeCell ref="AG1:AH1"/>
    <mergeCell ref="AI1:AJ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X46"/>
  <sheetViews>
    <sheetView rightToLeft="1" topLeftCell="A34" workbookViewId="0">
      <selection activeCell="I42" sqref="I42"/>
    </sheetView>
  </sheetViews>
  <sheetFormatPr defaultColWidth="0" defaultRowHeight="14.25" zeroHeight="1"/>
  <cols>
    <col min="1" max="2" width="9" customWidth="1"/>
    <col min="3" max="21" width="6.875" style="5" customWidth="1"/>
    <col min="22" max="23" width="9" customWidth="1"/>
    <col min="24" max="24" width="0.375" customWidth="1"/>
    <col min="25" max="16384" width="9" hidden="1"/>
  </cols>
  <sheetData>
    <row r="1" spans="1:23" ht="16.5" thickBot="1">
      <c r="A1" s="97" t="str">
        <f>'4'!A3</f>
        <v>نام</v>
      </c>
      <c r="B1" s="98" t="str">
        <f>'4'!B3</f>
        <v>نام خانوادگی</v>
      </c>
      <c r="C1" s="99" t="str">
        <f>'4'!C1</f>
        <v>قرآن</v>
      </c>
      <c r="D1" s="99" t="str">
        <f>'4'!E1</f>
        <v>معارف اسلامی</v>
      </c>
      <c r="E1" s="99" t="str">
        <f>'4'!G1</f>
        <v>فلسفه</v>
      </c>
      <c r="F1" s="99" t="str">
        <f>'4'!I1</f>
        <v>منطق</v>
      </c>
      <c r="G1" s="99" t="str">
        <f>'4'!K1</f>
        <v>جامعه شناسی</v>
      </c>
      <c r="H1" s="99" t="str">
        <f>'4'!M1</f>
        <v>روان شناسی</v>
      </c>
      <c r="I1" s="99" t="str">
        <f>'4'!O1</f>
        <v>زبان انگلیسی</v>
      </c>
      <c r="J1" s="99" t="str">
        <f>'4'!Q1</f>
        <v>ادبیات فارسی</v>
      </c>
      <c r="K1" s="99" t="str">
        <f>'4'!S1</f>
        <v>قافیه و عروض</v>
      </c>
      <c r="L1" s="99" t="str">
        <f>'4'!U1</f>
        <v>عربی</v>
      </c>
      <c r="M1" s="99" t="str">
        <f>'4'!W1</f>
        <v>ریاضی</v>
      </c>
      <c r="N1" s="99" t="str">
        <f>'4'!Y1</f>
        <v>زیست شناسی</v>
      </c>
      <c r="O1" s="99" t="str">
        <f>'4'!AA1</f>
        <v>جغرافیای استان</v>
      </c>
      <c r="P1" s="99" t="str">
        <f>'4'!AC1</f>
        <v>نگارش</v>
      </c>
      <c r="Q1" s="99" t="str">
        <f>'4'!AE1</f>
        <v>متون ادبی</v>
      </c>
      <c r="R1" s="99" t="str">
        <f>'4'!AG1</f>
        <v>آمادگی دفاعی</v>
      </c>
      <c r="S1" s="99" t="str">
        <f>'4'!AI1</f>
        <v>تاریخ</v>
      </c>
      <c r="T1" s="99" t="str">
        <f>'4'!AK1</f>
        <v>تربیت بدنی</v>
      </c>
      <c r="U1" s="99" t="str">
        <f>'4'!AM1</f>
        <v>انضباط</v>
      </c>
      <c r="V1" s="99" t="str">
        <f>'4'!AO1:AO3</f>
        <v>معدل</v>
      </c>
      <c r="W1" s="99" t="str">
        <f>'4'!AP1:AP3</f>
        <v>رتبه کلاسی</v>
      </c>
    </row>
    <row r="2" spans="1:23" ht="15.75">
      <c r="A2" s="100" t="str">
        <f>'4'!A4</f>
        <v xml:space="preserve">محمدعلی  </v>
      </c>
      <c r="B2" s="101" t="str">
        <f>'4'!B4</f>
        <v>ابوطالبی</v>
      </c>
      <c r="C2" s="102">
        <f>'4'!C4</f>
        <v>20</v>
      </c>
      <c r="D2" s="102">
        <f>'4'!E4</f>
        <v>16.5</v>
      </c>
      <c r="E2" s="102">
        <f>'4'!G4</f>
        <v>7.5</v>
      </c>
      <c r="F2" s="102">
        <f>'4'!I4</f>
        <v>18.5</v>
      </c>
      <c r="G2" s="102">
        <f>'4'!K4</f>
        <v>17</v>
      </c>
      <c r="H2" s="102">
        <f>'4'!M4</f>
        <v>12.5</v>
      </c>
      <c r="I2" s="102">
        <f>'4'!O4</f>
        <v>16.5</v>
      </c>
      <c r="J2" s="102">
        <f>'4'!Q4</f>
        <v>4</v>
      </c>
      <c r="K2" s="102">
        <f>'4'!S4</f>
        <v>9</v>
      </c>
      <c r="L2" s="102">
        <f>'4'!U4</f>
        <v>20</v>
      </c>
      <c r="M2" s="102">
        <f>'4'!W4</f>
        <v>16</v>
      </c>
      <c r="N2" s="102">
        <f>'4'!Y4</f>
        <v>19.5</v>
      </c>
      <c r="O2" s="102">
        <f>'4'!AA4</f>
        <v>18</v>
      </c>
      <c r="P2" s="102">
        <f>'4'!AC4</f>
        <v>20</v>
      </c>
      <c r="Q2" s="102">
        <f>'4'!AE4</f>
        <v>20</v>
      </c>
      <c r="R2" s="102">
        <f>'4'!AG4</f>
        <v>10</v>
      </c>
      <c r="S2" s="102">
        <f>'4'!AI4</f>
        <v>15.75</v>
      </c>
      <c r="T2" s="102">
        <f>'4'!AK4</f>
        <v>20</v>
      </c>
      <c r="U2" s="102">
        <f>'4'!AM4</f>
        <v>20</v>
      </c>
      <c r="V2" s="103">
        <f>'4'!AO4</f>
        <v>15.746212121212123</v>
      </c>
      <c r="W2" s="104">
        <f>'4'!AP4</f>
        <v>17</v>
      </c>
    </row>
    <row r="3" spans="1:23" ht="15.75">
      <c r="A3" s="105" t="str">
        <f>'4'!A5</f>
        <v xml:space="preserve">آریا </v>
      </c>
      <c r="B3" s="106" t="str">
        <f>'4'!B5</f>
        <v>احمدی خواه</v>
      </c>
      <c r="C3" s="107">
        <f>'4'!C5</f>
        <v>19</v>
      </c>
      <c r="D3" s="107">
        <f>'4'!E5</f>
        <v>18.75</v>
      </c>
      <c r="E3" s="107">
        <f>'4'!G5</f>
        <v>15</v>
      </c>
      <c r="F3" s="107">
        <f>'4'!I5</f>
        <v>16.5</v>
      </c>
      <c r="G3" s="107">
        <f>'4'!K5</f>
        <v>10</v>
      </c>
      <c r="H3" s="107">
        <f>'4'!M5</f>
        <v>10</v>
      </c>
      <c r="I3" s="107">
        <f>'4'!O5</f>
        <v>15</v>
      </c>
      <c r="J3" s="107">
        <f>'4'!Q5</f>
        <v>7.75</v>
      </c>
      <c r="K3" s="107">
        <f>'4'!S5</f>
        <v>13</v>
      </c>
      <c r="L3" s="107">
        <f>'4'!U5</f>
        <v>20</v>
      </c>
      <c r="M3" s="107">
        <f>'4'!W5</f>
        <v>12.5</v>
      </c>
      <c r="N3" s="107">
        <f>'4'!Y5</f>
        <v>20</v>
      </c>
      <c r="O3" s="107">
        <f>'4'!AA5</f>
        <v>20</v>
      </c>
      <c r="P3" s="107">
        <f>'4'!AC5</f>
        <v>20</v>
      </c>
      <c r="Q3" s="107">
        <f>'4'!AE5</f>
        <v>20</v>
      </c>
      <c r="R3" s="107">
        <f>'4'!AG5</f>
        <v>20</v>
      </c>
      <c r="S3" s="107">
        <f>'4'!AI5</f>
        <v>20</v>
      </c>
      <c r="T3" s="107">
        <f>'4'!AK5</f>
        <v>19</v>
      </c>
      <c r="U3" s="107">
        <f>'4'!AM5</f>
        <v>18</v>
      </c>
      <c r="V3" s="108">
        <f>'4'!AO5</f>
        <v>16.393939393939391</v>
      </c>
      <c r="W3" s="109">
        <f>'4'!AP5</f>
        <v>13</v>
      </c>
    </row>
    <row r="4" spans="1:23" ht="15.75">
      <c r="A4" s="110" t="str">
        <f>'4'!A6</f>
        <v xml:space="preserve">ابوالفضل  </v>
      </c>
      <c r="B4" s="111" t="str">
        <f>'4'!B6</f>
        <v>اسلامی</v>
      </c>
      <c r="C4" s="112">
        <f>'4'!C6</f>
        <v>10</v>
      </c>
      <c r="D4" s="112">
        <f>'4'!E6</f>
        <v>12.75</v>
      </c>
      <c r="E4" s="112">
        <f>'4'!G6</f>
        <v>6</v>
      </c>
      <c r="F4" s="112">
        <f>'4'!I6</f>
        <v>14.75</v>
      </c>
      <c r="G4" s="112">
        <f>'4'!K6</f>
        <v>4.75</v>
      </c>
      <c r="H4" s="112">
        <f>'4'!M6</f>
        <v>7</v>
      </c>
      <c r="I4" s="112">
        <f>'4'!O6</f>
        <v>3</v>
      </c>
      <c r="J4" s="112">
        <f>'4'!Q6</f>
        <v>10</v>
      </c>
      <c r="K4" s="112">
        <f>'4'!S6</f>
        <v>7.75</v>
      </c>
      <c r="L4" s="112">
        <f>'4'!U6</f>
        <v>20</v>
      </c>
      <c r="M4" s="112">
        <f>'4'!W6</f>
        <v>15.5</v>
      </c>
      <c r="N4" s="112">
        <f>'4'!Y6</f>
        <v>12</v>
      </c>
      <c r="O4" s="112">
        <f>'4'!AA6</f>
        <v>10</v>
      </c>
      <c r="P4" s="112">
        <f>'4'!AC6</f>
        <v>20</v>
      </c>
      <c r="Q4" s="112">
        <f>'4'!AE6</f>
        <v>20</v>
      </c>
      <c r="R4" s="112">
        <f>'4'!AG6</f>
        <v>20</v>
      </c>
      <c r="S4" s="112">
        <f>'4'!AI6</f>
        <v>20</v>
      </c>
      <c r="T4" s="112">
        <f>'4'!AK6</f>
        <v>20</v>
      </c>
      <c r="U4" s="112">
        <f>'4'!AM6</f>
        <v>20</v>
      </c>
      <c r="V4" s="113">
        <f>'4'!AO6</f>
        <v>13.287878787878789</v>
      </c>
      <c r="W4" s="114">
        <f>'4'!AP6</f>
        <v>36</v>
      </c>
    </row>
    <row r="5" spans="1:23" ht="15.75">
      <c r="A5" s="105" t="str">
        <f>'4'!A7</f>
        <v xml:space="preserve">امیرعلی  </v>
      </c>
      <c r="B5" s="106" t="str">
        <f>'4'!B7</f>
        <v>اشرفی</v>
      </c>
      <c r="C5" s="107">
        <f>'4'!C7</f>
        <v>16.5</v>
      </c>
      <c r="D5" s="107">
        <f>'4'!E7</f>
        <v>14</v>
      </c>
      <c r="E5" s="107">
        <f>'4'!G7</f>
        <v>16</v>
      </c>
      <c r="F5" s="107">
        <f>'4'!I7</f>
        <v>18.5</v>
      </c>
      <c r="G5" s="107">
        <f>'4'!K7</f>
        <v>18</v>
      </c>
      <c r="H5" s="107">
        <f>'4'!M7</f>
        <v>9.75</v>
      </c>
      <c r="I5" s="107">
        <f>'4'!O7</f>
        <v>9.5</v>
      </c>
      <c r="J5" s="107">
        <f>'4'!Q7</f>
        <v>3.5</v>
      </c>
      <c r="K5" s="107">
        <f>'4'!S7</f>
        <v>9.75</v>
      </c>
      <c r="L5" s="107">
        <f>'4'!U7</f>
        <v>20</v>
      </c>
      <c r="M5" s="107">
        <f>'4'!W7</f>
        <v>12.5</v>
      </c>
      <c r="N5" s="107">
        <f>'4'!Y7</f>
        <v>20</v>
      </c>
      <c r="O5" s="107">
        <f>'4'!AA7</f>
        <v>10</v>
      </c>
      <c r="P5" s="107">
        <f>'4'!AC7</f>
        <v>20</v>
      </c>
      <c r="Q5" s="107">
        <f>'4'!AE7</f>
        <v>20</v>
      </c>
      <c r="R5" s="107">
        <f>'4'!AG7</f>
        <v>20</v>
      </c>
      <c r="S5" s="107">
        <f>'4'!AI7</f>
        <v>20</v>
      </c>
      <c r="T5" s="107">
        <f>'4'!AK7</f>
        <v>20</v>
      </c>
      <c r="U5" s="107">
        <f>'4'!AM7</f>
        <v>18</v>
      </c>
      <c r="V5" s="108">
        <f>'4'!AO7</f>
        <v>15.560606060606062</v>
      </c>
      <c r="W5" s="109">
        <f>'4'!AP7</f>
        <v>19</v>
      </c>
    </row>
    <row r="6" spans="1:23" ht="15.75">
      <c r="A6" s="110" t="str">
        <f>'4'!A8</f>
        <v xml:space="preserve">مهدی یار </v>
      </c>
      <c r="B6" s="111" t="str">
        <f>'4'!B8</f>
        <v>افشار</v>
      </c>
      <c r="C6" s="112">
        <f>'4'!C8</f>
        <v>20</v>
      </c>
      <c r="D6" s="112">
        <f>'4'!E8</f>
        <v>20</v>
      </c>
      <c r="E6" s="112">
        <f>'4'!G8</f>
        <v>19.5</v>
      </c>
      <c r="F6" s="112">
        <f>'4'!I8</f>
        <v>20</v>
      </c>
      <c r="G6" s="112">
        <f>'4'!K8</f>
        <v>20</v>
      </c>
      <c r="H6" s="112">
        <f>'4'!M8</f>
        <v>18.5</v>
      </c>
      <c r="I6" s="112">
        <f>'4'!O8</f>
        <v>16.75</v>
      </c>
      <c r="J6" s="112">
        <f>'4'!Q8</f>
        <v>14.75</v>
      </c>
      <c r="K6" s="112">
        <f>'4'!S8</f>
        <v>16.75</v>
      </c>
      <c r="L6" s="112">
        <f>'4'!U8</f>
        <v>20</v>
      </c>
      <c r="M6" s="112">
        <f>'4'!W8</f>
        <v>18</v>
      </c>
      <c r="N6" s="112">
        <f>'4'!Y8</f>
        <v>20</v>
      </c>
      <c r="O6" s="112">
        <f>'4'!AA8</f>
        <v>20</v>
      </c>
      <c r="P6" s="112">
        <f>'4'!AC8</f>
        <v>20</v>
      </c>
      <c r="Q6" s="112">
        <f>'4'!AE8</f>
        <v>18.75</v>
      </c>
      <c r="R6" s="112">
        <f>'4'!AG8</f>
        <v>20</v>
      </c>
      <c r="S6" s="112">
        <f>'4'!AI8</f>
        <v>20</v>
      </c>
      <c r="T6" s="112">
        <f>'4'!AK8</f>
        <v>13</v>
      </c>
      <c r="U6" s="112">
        <f>'4'!AM8</f>
        <v>16</v>
      </c>
      <c r="V6" s="113">
        <f>'4'!AO8</f>
        <v>18.643939393939394</v>
      </c>
      <c r="W6" s="114">
        <f>'4'!AP8</f>
        <v>2</v>
      </c>
    </row>
    <row r="7" spans="1:23" ht="15.75">
      <c r="A7" s="105" t="str">
        <f>'4'!A9</f>
        <v xml:space="preserve">محمدصالح  </v>
      </c>
      <c r="B7" s="106" t="str">
        <f>'4'!B9</f>
        <v>اقرلو</v>
      </c>
      <c r="C7" s="107">
        <f>'4'!C9</f>
        <v>20</v>
      </c>
      <c r="D7" s="107">
        <f>'4'!E9</f>
        <v>19.5</v>
      </c>
      <c r="E7" s="107">
        <f>'4'!G9</f>
        <v>18.5</v>
      </c>
      <c r="F7" s="107">
        <f>'4'!I9</f>
        <v>19.5</v>
      </c>
      <c r="G7" s="107">
        <f>'4'!K9</f>
        <v>19</v>
      </c>
      <c r="H7" s="107">
        <f>'4'!M9</f>
        <v>13.75</v>
      </c>
      <c r="I7" s="107">
        <f>'4'!O9</f>
        <v>17.75</v>
      </c>
      <c r="J7" s="107">
        <f>'4'!Q9</f>
        <v>12.75</v>
      </c>
      <c r="K7" s="107">
        <f>'4'!S9</f>
        <v>11.75</v>
      </c>
      <c r="L7" s="107">
        <f>'4'!U9</f>
        <v>20</v>
      </c>
      <c r="M7" s="107">
        <f>'4'!W9</f>
        <v>11</v>
      </c>
      <c r="N7" s="107">
        <f>'4'!Y9</f>
        <v>20</v>
      </c>
      <c r="O7" s="107">
        <f>'4'!AA9</f>
        <v>20</v>
      </c>
      <c r="P7" s="107">
        <f>'4'!AC9</f>
        <v>20</v>
      </c>
      <c r="Q7" s="107">
        <f>'4'!AE9</f>
        <v>15.75</v>
      </c>
      <c r="R7" s="107">
        <f>'4'!AG9</f>
        <v>10</v>
      </c>
      <c r="S7" s="107">
        <f>'4'!AI9</f>
        <v>20</v>
      </c>
      <c r="T7" s="107">
        <f>'4'!AK9</f>
        <v>20</v>
      </c>
      <c r="U7" s="107">
        <f>'4'!AM9</f>
        <v>20</v>
      </c>
      <c r="V7" s="108">
        <f>'4'!AO9</f>
        <v>16.916666666666668</v>
      </c>
      <c r="W7" s="109">
        <f>'4'!AP9</f>
        <v>12</v>
      </c>
    </row>
    <row r="8" spans="1:23" ht="15.75">
      <c r="A8" s="110" t="str">
        <f>'4'!A10</f>
        <v xml:space="preserve">محمدعرفان </v>
      </c>
      <c r="B8" s="111" t="str">
        <f>'4'!B10</f>
        <v>آقانصیری</v>
      </c>
      <c r="C8" s="112">
        <f>'4'!C10</f>
        <v>20</v>
      </c>
      <c r="D8" s="112">
        <f>'4'!E10</f>
        <v>19</v>
      </c>
      <c r="E8" s="112">
        <f>'4'!G10</f>
        <v>14</v>
      </c>
      <c r="F8" s="112">
        <f>'4'!I10</f>
        <v>20</v>
      </c>
      <c r="G8" s="112">
        <f>'4'!K10</f>
        <v>20</v>
      </c>
      <c r="H8" s="112">
        <f>'4'!M10</f>
        <v>16</v>
      </c>
      <c r="I8" s="112">
        <f>'4'!O10</f>
        <v>11.5</v>
      </c>
      <c r="J8" s="112">
        <f>'4'!Q10</f>
        <v>11.75</v>
      </c>
      <c r="K8" s="112">
        <f>'4'!S10</f>
        <v>12.5</v>
      </c>
      <c r="L8" s="112">
        <f>'4'!U10</f>
        <v>20</v>
      </c>
      <c r="M8" s="112">
        <f>'4'!W10</f>
        <v>16.75</v>
      </c>
      <c r="N8" s="112">
        <f>'4'!Y10</f>
        <v>20</v>
      </c>
      <c r="O8" s="112">
        <f>'4'!AA10</f>
        <v>20</v>
      </c>
      <c r="P8" s="112">
        <f>'4'!AC10</f>
        <v>20</v>
      </c>
      <c r="Q8" s="112">
        <f>'4'!AE10</f>
        <v>20</v>
      </c>
      <c r="R8" s="112">
        <f>'4'!AG10</f>
        <v>20</v>
      </c>
      <c r="S8" s="112">
        <f>'4'!AI10</f>
        <v>18.75</v>
      </c>
      <c r="T8" s="112">
        <f>'4'!AK10</f>
        <v>20</v>
      </c>
      <c r="U8" s="112">
        <f>'4'!AM10</f>
        <v>20</v>
      </c>
      <c r="V8" s="113">
        <f>'4'!AO10</f>
        <v>18.121212121212121</v>
      </c>
      <c r="W8" s="114">
        <f>'4'!AP10</f>
        <v>5</v>
      </c>
    </row>
    <row r="9" spans="1:23" ht="15.75">
      <c r="A9" s="105" t="str">
        <f>'4'!A11</f>
        <v xml:space="preserve">سیدامیرسجاد </v>
      </c>
      <c r="B9" s="106" t="str">
        <f>'4'!B11</f>
        <v>بیات</v>
      </c>
      <c r="C9" s="107">
        <f>'4'!C11</f>
        <v>12</v>
      </c>
      <c r="D9" s="107">
        <f>'4'!E11</f>
        <v>10.75</v>
      </c>
      <c r="E9" s="107">
        <f>'4'!G11</f>
        <v>11.75</v>
      </c>
      <c r="F9" s="107">
        <f>'4'!I11</f>
        <v>17</v>
      </c>
      <c r="G9" s="107">
        <f>'4'!K11</f>
        <v>15</v>
      </c>
      <c r="H9" s="107">
        <f>'4'!M11</f>
        <v>13</v>
      </c>
      <c r="I9" s="107">
        <f>'4'!O11</f>
        <v>7</v>
      </c>
      <c r="J9" s="107">
        <f>'4'!Q11</f>
        <v>3</v>
      </c>
      <c r="K9" s="107">
        <f>'4'!S11</f>
        <v>5.75</v>
      </c>
      <c r="L9" s="107">
        <f>'4'!U11</f>
        <v>20</v>
      </c>
      <c r="M9" s="107">
        <f>'4'!W11</f>
        <v>5.75</v>
      </c>
      <c r="N9" s="107">
        <f>'4'!Y11</f>
        <v>18.75</v>
      </c>
      <c r="O9" s="107">
        <f>'4'!AA11</f>
        <v>20</v>
      </c>
      <c r="P9" s="107">
        <f>'4'!AC11</f>
        <v>20</v>
      </c>
      <c r="Q9" s="107">
        <f>'4'!AE11</f>
        <v>20</v>
      </c>
      <c r="R9" s="107">
        <f>'4'!AG11</f>
        <v>10</v>
      </c>
      <c r="S9" s="107">
        <f>'4'!AI11</f>
        <v>15.75</v>
      </c>
      <c r="T9" s="107">
        <f>'4'!AK11</f>
        <v>20</v>
      </c>
      <c r="U9" s="107">
        <f>'4'!AM11</f>
        <v>20</v>
      </c>
      <c r="V9" s="108">
        <f>'4'!AO11</f>
        <v>13.924242424242426</v>
      </c>
      <c r="W9" s="109">
        <f>'4'!AP11</f>
        <v>32</v>
      </c>
    </row>
    <row r="10" spans="1:23" ht="15.75">
      <c r="A10" s="110" t="str">
        <f>'4'!A12</f>
        <v xml:space="preserve">محمدامین </v>
      </c>
      <c r="B10" s="111" t="str">
        <f>'4'!B12</f>
        <v>تهوری</v>
      </c>
      <c r="C10" s="112">
        <f>'4'!C12</f>
        <v>18.5</v>
      </c>
      <c r="D10" s="112">
        <f>'4'!E12</f>
        <v>15.5</v>
      </c>
      <c r="E10" s="112">
        <f>'4'!G12</f>
        <v>9.5</v>
      </c>
      <c r="F10" s="112">
        <f>'4'!I12</f>
        <v>13</v>
      </c>
      <c r="G10" s="112">
        <f>'4'!K12</f>
        <v>5</v>
      </c>
      <c r="H10" s="112">
        <f>'4'!M12</f>
        <v>9.5</v>
      </c>
      <c r="I10" s="112">
        <f>'4'!O12</f>
        <v>10</v>
      </c>
      <c r="J10" s="112">
        <f>'4'!Q12</f>
        <v>3.75</v>
      </c>
      <c r="K10" s="112">
        <f>'4'!S12</f>
        <v>8.75</v>
      </c>
      <c r="L10" s="112">
        <f>'4'!U12</f>
        <v>20</v>
      </c>
      <c r="M10" s="112">
        <f>'4'!W12</f>
        <v>8</v>
      </c>
      <c r="N10" s="112">
        <f>'4'!Y12</f>
        <v>15.75</v>
      </c>
      <c r="O10" s="112">
        <f>'4'!AA12</f>
        <v>10</v>
      </c>
      <c r="P10" s="112">
        <f>'4'!AC12</f>
        <v>20</v>
      </c>
      <c r="Q10" s="112">
        <f>'4'!AE12</f>
        <v>20</v>
      </c>
      <c r="R10" s="112">
        <f>'4'!AG12</f>
        <v>20</v>
      </c>
      <c r="S10" s="112">
        <f>'4'!AI12</f>
        <v>20</v>
      </c>
      <c r="T10" s="112">
        <f>'4'!AK12</f>
        <v>20</v>
      </c>
      <c r="U10" s="112">
        <f>'4'!AM12</f>
        <v>20</v>
      </c>
      <c r="V10" s="113">
        <f>'4'!AO12</f>
        <v>13.666666666666668</v>
      </c>
      <c r="W10" s="114">
        <f>'4'!AP12</f>
        <v>33</v>
      </c>
    </row>
    <row r="11" spans="1:23" ht="15.75">
      <c r="A11" s="105" t="str">
        <f>'4'!A13</f>
        <v xml:space="preserve">مرتضی </v>
      </c>
      <c r="B11" s="106" t="str">
        <f>'4'!B13</f>
        <v>حاج عظیمی</v>
      </c>
      <c r="C11" s="107">
        <f>'4'!C13</f>
        <v>20</v>
      </c>
      <c r="D11" s="107">
        <f>'4'!E13</f>
        <v>19.5</v>
      </c>
      <c r="E11" s="107">
        <f>'4'!G13</f>
        <v>19.5</v>
      </c>
      <c r="F11" s="107">
        <f>'4'!I13</f>
        <v>20</v>
      </c>
      <c r="G11" s="107">
        <f>'4'!K13</f>
        <v>20</v>
      </c>
      <c r="H11" s="107">
        <f>'4'!M13</f>
        <v>18.5</v>
      </c>
      <c r="I11" s="107">
        <f>'4'!O13</f>
        <v>6.75</v>
      </c>
      <c r="J11" s="107">
        <f>'4'!Q13</f>
        <v>8</v>
      </c>
      <c r="K11" s="107">
        <f>'4'!S13</f>
        <v>12.75</v>
      </c>
      <c r="L11" s="107">
        <f>'4'!U13</f>
        <v>20</v>
      </c>
      <c r="M11" s="107">
        <f>'4'!W13</f>
        <v>11.75</v>
      </c>
      <c r="N11" s="107">
        <f>'4'!Y13</f>
        <v>20</v>
      </c>
      <c r="O11" s="107">
        <f>'4'!AA13</f>
        <v>20</v>
      </c>
      <c r="P11" s="107">
        <f>'4'!AC13</f>
        <v>20</v>
      </c>
      <c r="Q11" s="107">
        <f>'4'!AE13</f>
        <v>20</v>
      </c>
      <c r="R11" s="107">
        <f>'4'!AG13</f>
        <v>20</v>
      </c>
      <c r="S11" s="107">
        <f>'4'!AI13</f>
        <v>15.75</v>
      </c>
      <c r="T11" s="107">
        <f>'4'!AK13</f>
        <v>18</v>
      </c>
      <c r="U11" s="107">
        <f>'4'!AM13</f>
        <v>20</v>
      </c>
      <c r="V11" s="108">
        <f>'4'!AO13</f>
        <v>17.598484848484848</v>
      </c>
      <c r="W11" s="109">
        <f>'4'!AP13</f>
        <v>9</v>
      </c>
    </row>
    <row r="12" spans="1:23" ht="15.75">
      <c r="A12" s="110" t="str">
        <f>'4'!A14</f>
        <v xml:space="preserve">محمدحسین </v>
      </c>
      <c r="B12" s="111" t="str">
        <f>'4'!B14</f>
        <v>خسروآبادی</v>
      </c>
      <c r="C12" s="112">
        <f>'4'!C14</f>
        <v>15</v>
      </c>
      <c r="D12" s="112">
        <f>'4'!E14</f>
        <v>13</v>
      </c>
      <c r="E12" s="112">
        <f>'4'!G14</f>
        <v>6.5</v>
      </c>
      <c r="F12" s="112">
        <f>'4'!I14</f>
        <v>15</v>
      </c>
      <c r="G12" s="112">
        <f>'4'!K14</f>
        <v>8</v>
      </c>
      <c r="H12" s="112">
        <f>'4'!M14</f>
        <v>7.5</v>
      </c>
      <c r="I12" s="112">
        <f>'4'!O14</f>
        <v>6.5</v>
      </c>
      <c r="J12" s="112">
        <f>'4'!Q14</f>
        <v>2.75</v>
      </c>
      <c r="K12" s="112">
        <f>'4'!S14</f>
        <v>6.75</v>
      </c>
      <c r="L12" s="112">
        <f>'4'!U14</f>
        <v>20</v>
      </c>
      <c r="M12" s="112">
        <f>'4'!W14</f>
        <v>6</v>
      </c>
      <c r="N12" s="112">
        <f>'4'!Y14</f>
        <v>15.75</v>
      </c>
      <c r="O12" s="112">
        <f>'4'!AA14</f>
        <v>10</v>
      </c>
      <c r="P12" s="112">
        <f>'4'!AC14</f>
        <v>20</v>
      </c>
      <c r="Q12" s="112">
        <f>'4'!AE14</f>
        <v>20</v>
      </c>
      <c r="R12" s="112">
        <f>'4'!AG14</f>
        <v>20</v>
      </c>
      <c r="S12" s="112">
        <f>'4'!AI14</f>
        <v>20</v>
      </c>
      <c r="T12" s="112">
        <f>'4'!AK14</f>
        <v>16</v>
      </c>
      <c r="U12" s="112">
        <f>'4'!AM14</f>
        <v>18</v>
      </c>
      <c r="V12" s="113">
        <f>'4'!AO14</f>
        <v>12.484848484848486</v>
      </c>
      <c r="W12" s="114">
        <f>'4'!AP14</f>
        <v>39</v>
      </c>
    </row>
    <row r="13" spans="1:23" ht="15.75">
      <c r="A13" s="105" t="str">
        <f>'4'!A15</f>
        <v xml:space="preserve">دانیال </v>
      </c>
      <c r="B13" s="106" t="str">
        <f>'4'!B15</f>
        <v>ربیعی مهر</v>
      </c>
      <c r="C13" s="107">
        <f>'4'!C15</f>
        <v>18</v>
      </c>
      <c r="D13" s="107">
        <f>'4'!E15</f>
        <v>13.75</v>
      </c>
      <c r="E13" s="107">
        <f>'4'!G15</f>
        <v>9</v>
      </c>
      <c r="F13" s="107">
        <f>'4'!I15</f>
        <v>17.75</v>
      </c>
      <c r="G13" s="107">
        <f>'4'!K15</f>
        <v>13</v>
      </c>
      <c r="H13" s="107">
        <f>'4'!M15</f>
        <v>8.75</v>
      </c>
      <c r="I13" s="107">
        <f>'4'!O15</f>
        <v>7</v>
      </c>
      <c r="J13" s="107">
        <f>'4'!Q15</f>
        <v>3</v>
      </c>
      <c r="K13" s="107">
        <f>'4'!S15</f>
        <v>9</v>
      </c>
      <c r="L13" s="107">
        <f>'4'!U15</f>
        <v>20</v>
      </c>
      <c r="M13" s="107">
        <f>'4'!W15</f>
        <v>6</v>
      </c>
      <c r="N13" s="107">
        <f>'4'!Y15</f>
        <v>18.75</v>
      </c>
      <c r="O13" s="107">
        <f>'4'!AA15</f>
        <v>10</v>
      </c>
      <c r="P13" s="107">
        <f>'4'!AC15</f>
        <v>20</v>
      </c>
      <c r="Q13" s="107">
        <f>'4'!AE15</f>
        <v>18.75</v>
      </c>
      <c r="R13" s="107">
        <f>'4'!AG15</f>
        <v>20</v>
      </c>
      <c r="S13" s="107">
        <f>'4'!AI15</f>
        <v>20</v>
      </c>
      <c r="T13" s="107">
        <f>'4'!AK15</f>
        <v>20</v>
      </c>
      <c r="U13" s="107">
        <f>'4'!AM15</f>
        <v>16</v>
      </c>
      <c r="V13" s="108">
        <f>'4'!AO15</f>
        <v>13.931818181818182</v>
      </c>
      <c r="W13" s="109">
        <f>'4'!AP15</f>
        <v>31</v>
      </c>
    </row>
    <row r="14" spans="1:23" ht="15.75">
      <c r="A14" s="110" t="str">
        <f>'4'!A16</f>
        <v xml:space="preserve">محمدنیما </v>
      </c>
      <c r="B14" s="111" t="str">
        <f>'4'!B16</f>
        <v>رحیمی فراهانی</v>
      </c>
      <c r="C14" s="112">
        <f>'4'!C16</f>
        <v>20</v>
      </c>
      <c r="D14" s="112">
        <f>'4'!E16</f>
        <v>19.75</v>
      </c>
      <c r="E14" s="112">
        <f>'4'!G16</f>
        <v>20</v>
      </c>
      <c r="F14" s="112">
        <f>'4'!I16</f>
        <v>20</v>
      </c>
      <c r="G14" s="112">
        <f>'4'!K16</f>
        <v>20</v>
      </c>
      <c r="H14" s="112">
        <f>'4'!M16</f>
        <v>20</v>
      </c>
      <c r="I14" s="112">
        <f>'4'!O16</f>
        <v>20</v>
      </c>
      <c r="J14" s="112">
        <f>'4'!Q16</f>
        <v>16.75</v>
      </c>
      <c r="K14" s="112">
        <f>'4'!S16</f>
        <v>12</v>
      </c>
      <c r="L14" s="112">
        <f>'4'!U16</f>
        <v>20</v>
      </c>
      <c r="M14" s="112">
        <f>'4'!W16</f>
        <v>15.5</v>
      </c>
      <c r="N14" s="112">
        <f>'4'!Y16</f>
        <v>20</v>
      </c>
      <c r="O14" s="112">
        <f>'4'!AA16</f>
        <v>20</v>
      </c>
      <c r="P14" s="112">
        <f>'4'!AC16</f>
        <v>20</v>
      </c>
      <c r="Q14" s="112">
        <f>'4'!AE16</f>
        <v>15.75</v>
      </c>
      <c r="R14" s="112">
        <f>'4'!AG16</f>
        <v>10</v>
      </c>
      <c r="S14" s="112">
        <f>'4'!AI16</f>
        <v>20</v>
      </c>
      <c r="T14" s="112">
        <f>'4'!AK16</f>
        <v>16</v>
      </c>
      <c r="U14" s="112">
        <f>'4'!AM16</f>
        <v>20</v>
      </c>
      <c r="V14" s="113">
        <f>'4'!AO16</f>
        <v>17.984848484848484</v>
      </c>
      <c r="W14" s="114">
        <f>'4'!AP16</f>
        <v>7</v>
      </c>
    </row>
    <row r="15" spans="1:23" ht="15.75">
      <c r="A15" s="105" t="str">
        <f>'4'!A17</f>
        <v xml:space="preserve">دانیال </v>
      </c>
      <c r="B15" s="106" t="str">
        <f>'4'!B17</f>
        <v>رسولی پرتو</v>
      </c>
      <c r="C15" s="107">
        <f>'4'!C17</f>
        <v>11.75</v>
      </c>
      <c r="D15" s="107">
        <f>'4'!E17</f>
        <v>14</v>
      </c>
      <c r="E15" s="107">
        <f>'4'!G17</f>
        <v>5</v>
      </c>
      <c r="F15" s="107">
        <f>'4'!I17</f>
        <v>10</v>
      </c>
      <c r="G15" s="107">
        <f>'4'!K17</f>
        <v>4</v>
      </c>
      <c r="H15" s="107">
        <f>'4'!M17</f>
        <v>4.75</v>
      </c>
      <c r="I15" s="107">
        <f>'4'!O17</f>
        <v>8</v>
      </c>
      <c r="J15" s="107">
        <f>'4'!Q17</f>
        <v>1</v>
      </c>
      <c r="K15" s="107">
        <f>'4'!S17</f>
        <v>11.75</v>
      </c>
      <c r="L15" s="107">
        <f>'4'!U17</f>
        <v>20</v>
      </c>
      <c r="M15" s="107">
        <f>'4'!W17</f>
        <v>16</v>
      </c>
      <c r="N15" s="107">
        <f>'4'!Y17</f>
        <v>5</v>
      </c>
      <c r="O15" s="107">
        <f>'4'!AA17</f>
        <v>12.5</v>
      </c>
      <c r="P15" s="107">
        <f>'4'!AC17</f>
        <v>20</v>
      </c>
      <c r="Q15" s="107">
        <f>'4'!AE17</f>
        <v>20</v>
      </c>
      <c r="R15" s="107">
        <f>'4'!AG17</f>
        <v>20</v>
      </c>
      <c r="S15" s="107">
        <f>'4'!AI17</f>
        <v>20</v>
      </c>
      <c r="T15" s="107">
        <f>'4'!AK17</f>
        <v>18</v>
      </c>
      <c r="U15" s="107">
        <f>'4'!AM17</f>
        <v>20</v>
      </c>
      <c r="V15" s="108">
        <f>'4'!AO17</f>
        <v>12.128787878787877</v>
      </c>
      <c r="W15" s="109">
        <f>'4'!AP17</f>
        <v>40</v>
      </c>
    </row>
    <row r="16" spans="1:23" ht="15.75">
      <c r="A16" s="110" t="str">
        <f>'4'!A18</f>
        <v xml:space="preserve">محمدمهدی  </v>
      </c>
      <c r="B16" s="111" t="str">
        <f>'4'!B18</f>
        <v>رضائی</v>
      </c>
      <c r="C16" s="112">
        <f>'4'!C18</f>
        <v>17.75</v>
      </c>
      <c r="D16" s="112">
        <f>'4'!E18</f>
        <v>11</v>
      </c>
      <c r="E16" s="112">
        <f>'4'!G18</f>
        <v>14.75</v>
      </c>
      <c r="F16" s="112">
        <f>'4'!I18</f>
        <v>16.75</v>
      </c>
      <c r="G16" s="112">
        <f>'4'!K18</f>
        <v>15</v>
      </c>
      <c r="H16" s="112">
        <f>'4'!M18</f>
        <v>8</v>
      </c>
      <c r="I16" s="112">
        <f>'4'!O18</f>
        <v>5.75</v>
      </c>
      <c r="J16" s="112">
        <f>'4'!Q18</f>
        <v>3.5</v>
      </c>
      <c r="K16" s="112">
        <f>'4'!S18</f>
        <v>7.5</v>
      </c>
      <c r="L16" s="112">
        <f>'4'!U18</f>
        <v>20</v>
      </c>
      <c r="M16" s="112">
        <f>'4'!W18</f>
        <v>6</v>
      </c>
      <c r="N16" s="112">
        <f>'4'!Y18</f>
        <v>17.5</v>
      </c>
      <c r="O16" s="112">
        <f>'4'!AA18</f>
        <v>20</v>
      </c>
      <c r="P16" s="112">
        <f>'4'!AC18</f>
        <v>20</v>
      </c>
      <c r="Q16" s="112">
        <f>'4'!AE18</f>
        <v>20</v>
      </c>
      <c r="R16" s="112">
        <f>'4'!AG18</f>
        <v>10</v>
      </c>
      <c r="S16" s="112">
        <f>'4'!AI18</f>
        <v>20</v>
      </c>
      <c r="T16" s="112">
        <f>'4'!AK18</f>
        <v>20</v>
      </c>
      <c r="U16" s="112">
        <f>'4'!AM18</f>
        <v>20</v>
      </c>
      <c r="V16" s="113">
        <f>'4'!AO18</f>
        <v>14.15151515151515</v>
      </c>
      <c r="W16" s="114">
        <f>'4'!AP18</f>
        <v>28</v>
      </c>
    </row>
    <row r="17" spans="1:23" ht="15.75">
      <c r="A17" s="105" t="str">
        <f>'4'!A19</f>
        <v xml:space="preserve">امیرحسین </v>
      </c>
      <c r="B17" s="106" t="str">
        <f>'4'!B19</f>
        <v>شمعی</v>
      </c>
      <c r="C17" s="107">
        <f>'4'!C19</f>
        <v>19.5</v>
      </c>
      <c r="D17" s="107">
        <f>'4'!E19</f>
        <v>16.75</v>
      </c>
      <c r="E17" s="107">
        <f>'4'!G19</f>
        <v>16.75</v>
      </c>
      <c r="F17" s="107">
        <f>'4'!I19</f>
        <v>19.5</v>
      </c>
      <c r="G17" s="107">
        <f>'4'!K19</f>
        <v>19</v>
      </c>
      <c r="H17" s="107">
        <f>'4'!M19</f>
        <v>19.5</v>
      </c>
      <c r="I17" s="107">
        <f>'4'!O19</f>
        <v>12.75</v>
      </c>
      <c r="J17" s="107">
        <f>'4'!Q19</f>
        <v>12.75</v>
      </c>
      <c r="K17" s="107">
        <f>'4'!S19</f>
        <v>11.5</v>
      </c>
      <c r="L17" s="107">
        <f>'4'!U19</f>
        <v>20</v>
      </c>
      <c r="M17" s="107">
        <f>'4'!W19</f>
        <v>12</v>
      </c>
      <c r="N17" s="107">
        <f>'4'!Y19</f>
        <v>20</v>
      </c>
      <c r="O17" s="107">
        <f>'4'!AA19</f>
        <v>18</v>
      </c>
      <c r="P17" s="107">
        <f>'4'!AC19</f>
        <v>20</v>
      </c>
      <c r="Q17" s="107">
        <f>'4'!AE19</f>
        <v>20</v>
      </c>
      <c r="R17" s="107">
        <f>'4'!AG19</f>
        <v>20</v>
      </c>
      <c r="S17" s="107">
        <f>'4'!AI19</f>
        <v>18.75</v>
      </c>
      <c r="T17" s="107">
        <f>'4'!AK19</f>
        <v>20</v>
      </c>
      <c r="U17" s="107">
        <f>'4'!AM19</f>
        <v>20</v>
      </c>
      <c r="V17" s="108">
        <f>'4'!AO19</f>
        <v>17.719696969696972</v>
      </c>
      <c r="W17" s="109">
        <f>'4'!AP19</f>
        <v>8</v>
      </c>
    </row>
    <row r="18" spans="1:23" ht="15.75">
      <c r="A18" s="110" t="str">
        <f>'4'!A20</f>
        <v xml:space="preserve">علیرضا </v>
      </c>
      <c r="B18" s="111" t="str">
        <f>'4'!B20</f>
        <v>صالحی</v>
      </c>
      <c r="C18" s="112">
        <f>'4'!C20</f>
        <v>12</v>
      </c>
      <c r="D18" s="112">
        <f>'4'!E20</f>
        <v>10.5</v>
      </c>
      <c r="E18" s="112">
        <f>'4'!G20</f>
        <v>10</v>
      </c>
      <c r="F18" s="112">
        <f>'4'!I20</f>
        <v>12</v>
      </c>
      <c r="G18" s="112">
        <f>'4'!K20</f>
        <v>11</v>
      </c>
      <c r="H18" s="112">
        <f>'4'!M20</f>
        <v>8</v>
      </c>
      <c r="I18" s="112">
        <f>'4'!O20</f>
        <v>6.5</v>
      </c>
      <c r="J18" s="112">
        <f>'4'!Q20</f>
        <v>3.75</v>
      </c>
      <c r="K18" s="112">
        <f>'4'!S20</f>
        <v>6.75</v>
      </c>
      <c r="L18" s="112">
        <f>'4'!U20</f>
        <v>20</v>
      </c>
      <c r="M18" s="112">
        <f>'4'!W20</f>
        <v>8</v>
      </c>
      <c r="N18" s="112">
        <f>'4'!Y20</f>
        <v>14</v>
      </c>
      <c r="O18" s="112">
        <f>'4'!AA20</f>
        <v>10</v>
      </c>
      <c r="P18" s="112">
        <f>'4'!AC20</f>
        <v>20</v>
      </c>
      <c r="Q18" s="112">
        <f>'4'!AE20</f>
        <v>20</v>
      </c>
      <c r="R18" s="112">
        <f>'4'!AG20</f>
        <v>20</v>
      </c>
      <c r="S18" s="112">
        <f>'4'!AI20</f>
        <v>15.75</v>
      </c>
      <c r="T18" s="112">
        <f>'4'!AK20</f>
        <v>13</v>
      </c>
      <c r="U18" s="112">
        <f>'4'!AM20</f>
        <v>18</v>
      </c>
      <c r="V18" s="113">
        <f>'4'!AO20</f>
        <v>12.545454545454545</v>
      </c>
      <c r="W18" s="114">
        <f>'4'!AP20</f>
        <v>38</v>
      </c>
    </row>
    <row r="19" spans="1:23" ht="15.75">
      <c r="A19" s="105" t="str">
        <f>'4'!A21</f>
        <v xml:space="preserve">نیما </v>
      </c>
      <c r="B19" s="106" t="str">
        <f>'4'!B21</f>
        <v>صبورا</v>
      </c>
      <c r="C19" s="107">
        <f>'4'!C21</f>
        <v>18</v>
      </c>
      <c r="D19" s="107">
        <f>'4'!E21</f>
        <v>16.5</v>
      </c>
      <c r="E19" s="107">
        <f>'4'!G21</f>
        <v>17.75</v>
      </c>
      <c r="F19" s="107">
        <f>'4'!I21</f>
        <v>19.5</v>
      </c>
      <c r="G19" s="107">
        <f>'4'!K21</f>
        <v>18</v>
      </c>
      <c r="H19" s="107">
        <f>'4'!M21</f>
        <v>16</v>
      </c>
      <c r="I19" s="107">
        <f>'4'!O21</f>
        <v>12</v>
      </c>
      <c r="J19" s="107">
        <f>'4'!Q21</f>
        <v>8.5</v>
      </c>
      <c r="K19" s="107">
        <f>'4'!S21</f>
        <v>12</v>
      </c>
      <c r="L19" s="107">
        <f>'4'!U21</f>
        <v>20</v>
      </c>
      <c r="M19" s="107">
        <f>'4'!W21</f>
        <v>13</v>
      </c>
      <c r="N19" s="107">
        <f>'4'!Y21</f>
        <v>19.5</v>
      </c>
      <c r="O19" s="107">
        <f>'4'!AA21</f>
        <v>10</v>
      </c>
      <c r="P19" s="107">
        <f>'4'!AC21</f>
        <v>20</v>
      </c>
      <c r="Q19" s="107">
        <f>'4'!AE21</f>
        <v>20</v>
      </c>
      <c r="R19" s="107">
        <f>'4'!AG21</f>
        <v>20</v>
      </c>
      <c r="S19" s="107">
        <f>'4'!AI21</f>
        <v>20</v>
      </c>
      <c r="T19" s="107">
        <f>'4'!AK21</f>
        <v>20</v>
      </c>
      <c r="U19" s="107">
        <f>'4'!AM21</f>
        <v>9</v>
      </c>
      <c r="V19" s="108">
        <f>'4'!AO21</f>
        <v>16.257575757575754</v>
      </c>
      <c r="W19" s="109">
        <f>'4'!AP21</f>
        <v>14</v>
      </c>
    </row>
    <row r="20" spans="1:23" ht="15.75">
      <c r="A20" s="110" t="str">
        <f>'4'!A22</f>
        <v xml:space="preserve">محمداحسان </v>
      </c>
      <c r="B20" s="111" t="str">
        <f>'4'!B22</f>
        <v>عبدالمحمدی</v>
      </c>
      <c r="C20" s="112">
        <f>'4'!C22</f>
        <v>20</v>
      </c>
      <c r="D20" s="112">
        <f>'4'!E22</f>
        <v>20</v>
      </c>
      <c r="E20" s="112">
        <f>'4'!G22</f>
        <v>20</v>
      </c>
      <c r="F20" s="112">
        <f>'4'!I22</f>
        <v>20</v>
      </c>
      <c r="G20" s="112">
        <f>'4'!K22</f>
        <v>20</v>
      </c>
      <c r="H20" s="112">
        <f>'4'!M22</f>
        <v>20</v>
      </c>
      <c r="I20" s="112">
        <f>'4'!O22</f>
        <v>20</v>
      </c>
      <c r="J20" s="112">
        <f>'4'!Q22</f>
        <v>20</v>
      </c>
      <c r="K20" s="112">
        <f>'4'!S22</f>
        <v>20</v>
      </c>
      <c r="L20" s="112">
        <f>'4'!U22</f>
        <v>20</v>
      </c>
      <c r="M20" s="112">
        <f>'4'!W22</f>
        <v>20</v>
      </c>
      <c r="N20" s="112">
        <f>'4'!Y22</f>
        <v>20</v>
      </c>
      <c r="O20" s="112">
        <f>'4'!AA22</f>
        <v>20</v>
      </c>
      <c r="P20" s="112">
        <f>'4'!AC22</f>
        <v>20</v>
      </c>
      <c r="Q20" s="112">
        <f>'4'!AE22</f>
        <v>18.75</v>
      </c>
      <c r="R20" s="112">
        <f>'4'!AG22</f>
        <v>20</v>
      </c>
      <c r="S20" s="112">
        <f>'4'!AI22</f>
        <v>15.75</v>
      </c>
      <c r="T20" s="112">
        <f>'4'!AK22</f>
        <v>20</v>
      </c>
      <c r="U20" s="112">
        <f>'4'!AM22</f>
        <v>16</v>
      </c>
      <c r="V20" s="113">
        <f>'4'!AO22</f>
        <v>19.560606060606062</v>
      </c>
      <c r="W20" s="114">
        <f>'4'!AP22</f>
        <v>1</v>
      </c>
    </row>
    <row r="21" spans="1:23" ht="15.75">
      <c r="A21" s="105" t="str">
        <f>'4'!A23</f>
        <v>ابوالفضل</v>
      </c>
      <c r="B21" s="106" t="str">
        <f>'4'!B23</f>
        <v>عسكری</v>
      </c>
      <c r="C21" s="107">
        <f>'4'!C23</f>
        <v>18.5</v>
      </c>
      <c r="D21" s="107">
        <f>'4'!E23</f>
        <v>15.5</v>
      </c>
      <c r="E21" s="107">
        <f>'4'!G23</f>
        <v>17</v>
      </c>
      <c r="F21" s="107">
        <f>'4'!I23</f>
        <v>20</v>
      </c>
      <c r="G21" s="107">
        <f>'4'!K23</f>
        <v>18</v>
      </c>
      <c r="H21" s="107">
        <f>'4'!M23</f>
        <v>9</v>
      </c>
      <c r="I21" s="107">
        <f>'4'!O23</f>
        <v>8</v>
      </c>
      <c r="J21" s="107">
        <f>'4'!Q23</f>
        <v>6</v>
      </c>
      <c r="K21" s="107">
        <f>'4'!S23</f>
        <v>9.75</v>
      </c>
      <c r="L21" s="107">
        <f>'4'!U23</f>
        <v>20</v>
      </c>
      <c r="M21" s="107">
        <f>'4'!W23</f>
        <v>5.5</v>
      </c>
      <c r="N21" s="107">
        <f>'4'!Y23</f>
        <v>18.75</v>
      </c>
      <c r="O21" s="107">
        <f>'4'!AA23</f>
        <v>20</v>
      </c>
      <c r="P21" s="107">
        <f>'4'!AC23</f>
        <v>20</v>
      </c>
      <c r="Q21" s="107">
        <f>'4'!AE23</f>
        <v>15.75</v>
      </c>
      <c r="R21" s="107">
        <f>'4'!AG23</f>
        <v>10</v>
      </c>
      <c r="S21" s="107">
        <f>'4'!AI23</f>
        <v>20</v>
      </c>
      <c r="T21" s="107">
        <f>'4'!AK23</f>
        <v>20</v>
      </c>
      <c r="U21" s="107">
        <f>'4'!AM23</f>
        <v>5</v>
      </c>
      <c r="V21" s="108">
        <f>'4'!AO23</f>
        <v>14.295454545454545</v>
      </c>
      <c r="W21" s="109">
        <f>'4'!AP23</f>
        <v>27</v>
      </c>
    </row>
    <row r="22" spans="1:23" ht="15.75">
      <c r="A22" s="110" t="str">
        <f>'4'!A24</f>
        <v xml:space="preserve">امیرمحمد  </v>
      </c>
      <c r="B22" s="111" t="str">
        <f>'4'!B24</f>
        <v>علی احمدی</v>
      </c>
      <c r="C22" s="112">
        <f>'4'!C24</f>
        <v>19.5</v>
      </c>
      <c r="D22" s="112">
        <f>'4'!E24</f>
        <v>19.75</v>
      </c>
      <c r="E22" s="112">
        <f>'4'!G24</f>
        <v>19.5</v>
      </c>
      <c r="F22" s="112">
        <f>'4'!I24</f>
        <v>20</v>
      </c>
      <c r="G22" s="112">
        <f>'4'!K24</f>
        <v>20</v>
      </c>
      <c r="H22" s="112">
        <f>'4'!M24</f>
        <v>20</v>
      </c>
      <c r="I22" s="112">
        <f>'4'!O24</f>
        <v>17.5</v>
      </c>
      <c r="J22" s="112">
        <f>'4'!Q24</f>
        <v>13.5</v>
      </c>
      <c r="K22" s="112">
        <f>'4'!S24</f>
        <v>13.75</v>
      </c>
      <c r="L22" s="112">
        <f>'4'!U24</f>
        <v>20</v>
      </c>
      <c r="M22" s="112">
        <f>'4'!W24</f>
        <v>18.75</v>
      </c>
      <c r="N22" s="112">
        <f>'4'!Y24</f>
        <v>20</v>
      </c>
      <c r="O22" s="112">
        <f>'4'!AA24</f>
        <v>20</v>
      </c>
      <c r="P22" s="112">
        <f>'4'!AC24</f>
        <v>20</v>
      </c>
      <c r="Q22" s="112">
        <f>'4'!AE24</f>
        <v>20</v>
      </c>
      <c r="R22" s="112">
        <f>'4'!AG24</f>
        <v>20</v>
      </c>
      <c r="S22" s="112">
        <f>'4'!AI24</f>
        <v>20</v>
      </c>
      <c r="T22" s="112">
        <f>'4'!AK24</f>
        <v>20</v>
      </c>
      <c r="U22" s="112">
        <f>'4'!AM24</f>
        <v>8</v>
      </c>
      <c r="V22" s="113">
        <f>'4'!AO24</f>
        <v>18.606060606060606</v>
      </c>
      <c r="W22" s="114">
        <f>'4'!AP24</f>
        <v>4</v>
      </c>
    </row>
    <row r="23" spans="1:23" ht="15.75">
      <c r="A23" s="105" t="str">
        <f>'4'!A25</f>
        <v xml:space="preserve">یاسین </v>
      </c>
      <c r="B23" s="106" t="str">
        <f>'4'!B25</f>
        <v>علی آبادی</v>
      </c>
      <c r="C23" s="107">
        <f>'4'!C25</f>
        <v>19.5</v>
      </c>
      <c r="D23" s="107">
        <f>'4'!E25</f>
        <v>18.75</v>
      </c>
      <c r="E23" s="107">
        <f>'4'!G25</f>
        <v>17.5</v>
      </c>
      <c r="F23" s="107">
        <f>'4'!I25</f>
        <v>19.5</v>
      </c>
      <c r="G23" s="107">
        <f>'4'!K25</f>
        <v>16</v>
      </c>
      <c r="H23" s="107">
        <f>'4'!M25</f>
        <v>16</v>
      </c>
      <c r="I23" s="107">
        <f>'4'!O25</f>
        <v>12</v>
      </c>
      <c r="J23" s="107">
        <f>'4'!Q25</f>
        <v>6.75</v>
      </c>
      <c r="K23" s="107">
        <f>'4'!S25</f>
        <v>11</v>
      </c>
      <c r="L23" s="107">
        <f>'4'!U25</f>
        <v>20</v>
      </c>
      <c r="M23" s="107">
        <f>'4'!W25</f>
        <v>12</v>
      </c>
      <c r="N23" s="107">
        <f>'4'!Y25</f>
        <v>20</v>
      </c>
      <c r="O23" s="107">
        <f>'4'!AA25</f>
        <v>20</v>
      </c>
      <c r="P23" s="107">
        <f>'4'!AC25</f>
        <v>20</v>
      </c>
      <c r="Q23" s="107">
        <f>'4'!AE25</f>
        <v>20</v>
      </c>
      <c r="R23" s="107">
        <f>'4'!AG25</f>
        <v>10</v>
      </c>
      <c r="S23" s="107">
        <f>'4'!AI25</f>
        <v>20</v>
      </c>
      <c r="T23" s="107">
        <f>'4'!AK25</f>
        <v>18</v>
      </c>
      <c r="U23" s="107">
        <f>'4'!AM25</f>
        <v>11</v>
      </c>
      <c r="V23" s="108">
        <f>'4'!AO25</f>
        <v>16.121212121212121</v>
      </c>
      <c r="W23" s="109">
        <f>'4'!AP25</f>
        <v>16</v>
      </c>
    </row>
    <row r="24" spans="1:23" ht="15.75">
      <c r="A24" s="110" t="str">
        <f>'4'!A26</f>
        <v xml:space="preserve">امیرطاها </v>
      </c>
      <c r="B24" s="111" t="str">
        <f>'4'!B26</f>
        <v>فاطمی پورجزین</v>
      </c>
      <c r="C24" s="112">
        <f>'4'!C26</f>
        <v>18.75</v>
      </c>
      <c r="D24" s="112">
        <f>'4'!E26</f>
        <v>19.5</v>
      </c>
      <c r="E24" s="112">
        <f>'4'!G26</f>
        <v>20</v>
      </c>
      <c r="F24" s="112">
        <f>'4'!I26</f>
        <v>19.5</v>
      </c>
      <c r="G24" s="112">
        <f>'4'!K26</f>
        <v>19</v>
      </c>
      <c r="H24" s="112">
        <f>'4'!M26</f>
        <v>15</v>
      </c>
      <c r="I24" s="112">
        <f>'4'!O26</f>
        <v>17.5</v>
      </c>
      <c r="J24" s="112">
        <f>'4'!Q26</f>
        <v>14</v>
      </c>
      <c r="K24" s="112">
        <f>'4'!S26</f>
        <v>12.5</v>
      </c>
      <c r="L24" s="112">
        <f>'4'!U26</f>
        <v>20</v>
      </c>
      <c r="M24" s="112">
        <f>'4'!W26</f>
        <v>14.5</v>
      </c>
      <c r="N24" s="112">
        <f>'4'!Y26</f>
        <v>19.5</v>
      </c>
      <c r="O24" s="112">
        <f>'4'!AA26</f>
        <v>20</v>
      </c>
      <c r="P24" s="112">
        <f>'4'!AC26</f>
        <v>20</v>
      </c>
      <c r="Q24" s="112">
        <f>'4'!AE26</f>
        <v>20</v>
      </c>
      <c r="R24" s="112">
        <f>'4'!AG26</f>
        <v>20</v>
      </c>
      <c r="S24" s="112">
        <f>'4'!AI26</f>
        <v>20</v>
      </c>
      <c r="T24" s="112">
        <f>'4'!AK26</f>
        <v>16</v>
      </c>
      <c r="U24" s="112">
        <f>'4'!AM26</f>
        <v>6</v>
      </c>
      <c r="V24" s="113">
        <f>'4'!AO26</f>
        <v>17.40909090909091</v>
      </c>
      <c r="W24" s="114">
        <f>'4'!AP26</f>
        <v>10</v>
      </c>
    </row>
    <row r="25" spans="1:23" ht="15.75">
      <c r="A25" s="105" t="str">
        <f>'4'!A27</f>
        <v xml:space="preserve">احسان </v>
      </c>
      <c r="B25" s="106" t="str">
        <f>'4'!B27</f>
        <v>قاسمی سپرو</v>
      </c>
      <c r="C25" s="107">
        <f>'4'!C27</f>
        <v>17</v>
      </c>
      <c r="D25" s="107">
        <f>'4'!E27</f>
        <v>18.75</v>
      </c>
      <c r="E25" s="107">
        <f>'4'!G27</f>
        <v>18.5</v>
      </c>
      <c r="F25" s="107">
        <f>'4'!I27</f>
        <v>18.75</v>
      </c>
      <c r="G25" s="107">
        <f>'4'!K27</f>
        <v>20</v>
      </c>
      <c r="H25" s="107">
        <f>'4'!M27</f>
        <v>12.5</v>
      </c>
      <c r="I25" s="107">
        <f>'4'!O27</f>
        <v>9</v>
      </c>
      <c r="J25" s="107">
        <f>'4'!Q27</f>
        <v>12.75</v>
      </c>
      <c r="K25" s="107">
        <f>'4'!S27</f>
        <v>15.5</v>
      </c>
      <c r="L25" s="107">
        <f>'4'!U27</f>
        <v>20</v>
      </c>
      <c r="M25" s="107">
        <f>'4'!W27</f>
        <v>15</v>
      </c>
      <c r="N25" s="107">
        <f>'4'!Y27</f>
        <v>20</v>
      </c>
      <c r="O25" s="107">
        <f>'4'!AA27</f>
        <v>20</v>
      </c>
      <c r="P25" s="107">
        <f>'4'!AC27</f>
        <v>20</v>
      </c>
      <c r="Q25" s="107">
        <f>'4'!AE27</f>
        <v>20</v>
      </c>
      <c r="R25" s="107">
        <f>'4'!AG27</f>
        <v>20</v>
      </c>
      <c r="S25" s="107">
        <f>'4'!AI27</f>
        <v>20</v>
      </c>
      <c r="T25" s="107">
        <f>'4'!AK27</f>
        <v>20</v>
      </c>
      <c r="U25" s="107">
        <f>'4'!AM27</f>
        <v>6</v>
      </c>
      <c r="V25" s="108">
        <f>'4'!AO27</f>
        <v>17.287878787878789</v>
      </c>
      <c r="W25" s="109">
        <f>'4'!AP27</f>
        <v>11</v>
      </c>
    </row>
    <row r="26" spans="1:23" ht="15.75">
      <c r="A26" s="110" t="str">
        <f>'4'!A28</f>
        <v xml:space="preserve">علی </v>
      </c>
      <c r="B26" s="111" t="str">
        <f>'4'!B28</f>
        <v>كبیری بهشت خواه</v>
      </c>
      <c r="C26" s="112">
        <f>'4'!C28</f>
        <v>18.5</v>
      </c>
      <c r="D26" s="112">
        <f>'4'!E28</f>
        <v>13.5</v>
      </c>
      <c r="E26" s="112">
        <f>'4'!G28</f>
        <v>9.5</v>
      </c>
      <c r="F26" s="112">
        <f>'4'!I28</f>
        <v>15.5</v>
      </c>
      <c r="G26" s="112">
        <f>'4'!K28</f>
        <v>14</v>
      </c>
      <c r="H26" s="112">
        <f>'4'!M28</f>
        <v>10</v>
      </c>
      <c r="I26" s="112">
        <f>'4'!O28</f>
        <v>10</v>
      </c>
      <c r="J26" s="112">
        <f>'4'!Q28</f>
        <v>4</v>
      </c>
      <c r="K26" s="112">
        <f>'4'!S28</f>
        <v>6.25</v>
      </c>
      <c r="L26" s="112">
        <f>'4'!U28</f>
        <v>20</v>
      </c>
      <c r="M26" s="112">
        <f>'4'!W28</f>
        <v>5.75</v>
      </c>
      <c r="N26" s="112">
        <f>'4'!Y28</f>
        <v>18</v>
      </c>
      <c r="O26" s="112">
        <f>'4'!AA28</f>
        <v>20</v>
      </c>
      <c r="P26" s="112">
        <f>'4'!AC28</f>
        <v>20</v>
      </c>
      <c r="Q26" s="112">
        <f>'4'!AE28</f>
        <v>20</v>
      </c>
      <c r="R26" s="112">
        <f>'4'!AG28</f>
        <v>20</v>
      </c>
      <c r="S26" s="112">
        <f>'4'!AI28</f>
        <v>18.75</v>
      </c>
      <c r="T26" s="112">
        <f>'4'!AK28</f>
        <v>16</v>
      </c>
      <c r="U26" s="112">
        <f>'4'!AM28</f>
        <v>14</v>
      </c>
      <c r="V26" s="113">
        <f>'4'!AO28</f>
        <v>14.356060606060606</v>
      </c>
      <c r="W26" s="114">
        <f>'4'!AP28</f>
        <v>26</v>
      </c>
    </row>
    <row r="27" spans="1:23" ht="15.75">
      <c r="A27" s="105" t="str">
        <f>'4'!A29</f>
        <v xml:space="preserve">محمد </v>
      </c>
      <c r="B27" s="106" t="str">
        <f>'4'!B29</f>
        <v>كرمی</v>
      </c>
      <c r="C27" s="107">
        <f>'4'!C29</f>
        <v>20</v>
      </c>
      <c r="D27" s="107">
        <f>'4'!E29</f>
        <v>20</v>
      </c>
      <c r="E27" s="107">
        <f>'4'!G29</f>
        <v>20</v>
      </c>
      <c r="F27" s="107">
        <f>'4'!I29</f>
        <v>19.5</v>
      </c>
      <c r="G27" s="107">
        <f>'4'!K29</f>
        <v>20</v>
      </c>
      <c r="H27" s="107">
        <f>'4'!M29</f>
        <v>20</v>
      </c>
      <c r="I27" s="107">
        <f>'4'!O29</f>
        <v>19.5</v>
      </c>
      <c r="J27" s="107">
        <f>'4'!Q29</f>
        <v>18</v>
      </c>
      <c r="K27" s="107">
        <f>'4'!S29</f>
        <v>18.75</v>
      </c>
      <c r="L27" s="107">
        <f>'4'!U29</f>
        <v>20</v>
      </c>
      <c r="M27" s="107">
        <f>'4'!W29</f>
        <v>14.75</v>
      </c>
      <c r="N27" s="107">
        <f>'4'!Y29</f>
        <v>20</v>
      </c>
      <c r="O27" s="107">
        <f>'4'!AA29</f>
        <v>20</v>
      </c>
      <c r="P27" s="107">
        <f>'4'!AC29</f>
        <v>20</v>
      </c>
      <c r="Q27" s="107">
        <f>'4'!AE29</f>
        <v>18.75</v>
      </c>
      <c r="R27" s="107">
        <f>'4'!AG29</f>
        <v>20</v>
      </c>
      <c r="S27" s="107">
        <f>'4'!AI29</f>
        <v>15.75</v>
      </c>
      <c r="T27" s="107">
        <f>'4'!AK29</f>
        <v>18</v>
      </c>
      <c r="U27" s="107">
        <f>'4'!AM29</f>
        <v>0</v>
      </c>
      <c r="V27" s="108">
        <f>'4'!AO29</f>
        <v>18.075757575757578</v>
      </c>
      <c r="W27" s="109">
        <f>'4'!AP29</f>
        <v>6</v>
      </c>
    </row>
    <row r="28" spans="1:23" ht="15.75">
      <c r="A28" s="110" t="str">
        <f>'4'!A30</f>
        <v xml:space="preserve">محمدپارسا </v>
      </c>
      <c r="B28" s="111" t="str">
        <f>'4'!B30</f>
        <v>كریمی</v>
      </c>
      <c r="C28" s="112">
        <f>'4'!C30</f>
        <v>19.5</v>
      </c>
      <c r="D28" s="112">
        <f>'4'!E30</f>
        <v>18.75</v>
      </c>
      <c r="E28" s="112">
        <f>'4'!G30</f>
        <v>20</v>
      </c>
      <c r="F28" s="112">
        <f>'4'!I30</f>
        <v>19.5</v>
      </c>
      <c r="G28" s="112">
        <f>'4'!K30</f>
        <v>19</v>
      </c>
      <c r="H28" s="112">
        <f>'4'!M30</f>
        <v>10</v>
      </c>
      <c r="I28" s="112">
        <f>'4'!O30</f>
        <v>18</v>
      </c>
      <c r="J28" s="112">
        <f>'4'!Q30</f>
        <v>8.75</v>
      </c>
      <c r="K28" s="112">
        <f>'4'!S30</f>
        <v>12.5</v>
      </c>
      <c r="L28" s="112">
        <f>'4'!U30</f>
        <v>20</v>
      </c>
      <c r="M28" s="112">
        <f>'4'!W30</f>
        <v>14.75</v>
      </c>
      <c r="N28" s="112">
        <f>'4'!Y30</f>
        <v>20</v>
      </c>
      <c r="O28" s="112">
        <f>'4'!AA30</f>
        <v>20</v>
      </c>
      <c r="P28" s="112">
        <f>'4'!AC30</f>
        <v>20</v>
      </c>
      <c r="Q28" s="112">
        <f>'4'!AE30</f>
        <v>15.75</v>
      </c>
      <c r="R28" s="112">
        <f>'4'!AG30</f>
        <v>10</v>
      </c>
      <c r="S28" s="112">
        <f>'4'!AI30</f>
        <v>20</v>
      </c>
      <c r="T28" s="112">
        <f>'4'!AK30</f>
        <v>20</v>
      </c>
      <c r="U28" s="112">
        <f>'4'!AM30</f>
        <v>6</v>
      </c>
      <c r="V28" s="113">
        <f>'4'!AO30</f>
        <v>16.234848484848484</v>
      </c>
      <c r="W28" s="114">
        <f>'4'!AP30</f>
        <v>15</v>
      </c>
    </row>
    <row r="29" spans="1:23" ht="15.75">
      <c r="A29" s="105" t="str">
        <f>'4'!A31</f>
        <v xml:space="preserve">امیر </v>
      </c>
      <c r="B29" s="106" t="str">
        <f>'4'!B31</f>
        <v>كلاته ملائی</v>
      </c>
      <c r="C29" s="107">
        <f>'4'!C31</f>
        <v>15.5</v>
      </c>
      <c r="D29" s="107">
        <f>'4'!E31</f>
        <v>14</v>
      </c>
      <c r="E29" s="107">
        <f>'4'!G31</f>
        <v>17.75</v>
      </c>
      <c r="F29" s="107">
        <f>'4'!I31</f>
        <v>17</v>
      </c>
      <c r="G29" s="107">
        <f>'4'!K31</f>
        <v>14</v>
      </c>
      <c r="H29" s="107">
        <f>'4'!M31</f>
        <v>7.75</v>
      </c>
      <c r="I29" s="107">
        <f>'4'!O31</f>
        <v>8.75</v>
      </c>
      <c r="J29" s="107">
        <f>'4'!Q31</f>
        <v>4</v>
      </c>
      <c r="K29" s="107">
        <f>'4'!S31</f>
        <v>5</v>
      </c>
      <c r="L29" s="107">
        <f>'4'!U31</f>
        <v>20</v>
      </c>
      <c r="M29" s="107">
        <f>'4'!W31</f>
        <v>9.5</v>
      </c>
      <c r="N29" s="107">
        <f>'4'!Y31</f>
        <v>19.5</v>
      </c>
      <c r="O29" s="107">
        <f>'4'!AA31</f>
        <v>10</v>
      </c>
      <c r="P29" s="107">
        <f>'4'!AC31</f>
        <v>20</v>
      </c>
      <c r="Q29" s="107">
        <f>'4'!AE31</f>
        <v>20</v>
      </c>
      <c r="R29" s="107">
        <f>'4'!AG31</f>
        <v>20</v>
      </c>
      <c r="S29" s="107">
        <f>'4'!AI31</f>
        <v>15.75</v>
      </c>
      <c r="T29" s="107">
        <f>'4'!AK31</f>
        <v>20</v>
      </c>
      <c r="U29" s="107">
        <f>'4'!AM31</f>
        <v>8.5</v>
      </c>
      <c r="V29" s="108">
        <f>'4'!AO31</f>
        <v>13.992424242424242</v>
      </c>
      <c r="W29" s="109">
        <f>'4'!AP31</f>
        <v>30</v>
      </c>
    </row>
    <row r="30" spans="1:23" ht="15.75">
      <c r="A30" s="110" t="str">
        <f>'4'!A32</f>
        <v xml:space="preserve">محمد </v>
      </c>
      <c r="B30" s="111" t="str">
        <f>'4'!B32</f>
        <v>مختاری مقدم</v>
      </c>
      <c r="C30" s="112">
        <f>'4'!C32</f>
        <v>19</v>
      </c>
      <c r="D30" s="112">
        <f>'4'!E32</f>
        <v>4</v>
      </c>
      <c r="E30" s="112">
        <f>'4'!G32</f>
        <v>11.5</v>
      </c>
      <c r="F30" s="112">
        <f>'4'!I32</f>
        <v>16</v>
      </c>
      <c r="G30" s="112">
        <f>'4'!K32</f>
        <v>10</v>
      </c>
      <c r="H30" s="112">
        <f>'4'!M32</f>
        <v>10.5</v>
      </c>
      <c r="I30" s="112">
        <f>'4'!O32</f>
        <v>2.5</v>
      </c>
      <c r="J30" s="112">
        <f>'4'!Q32</f>
        <v>11</v>
      </c>
      <c r="K30" s="112">
        <f>'4'!S32</f>
        <v>5</v>
      </c>
      <c r="L30" s="112">
        <f>'4'!U32</f>
        <v>19.75</v>
      </c>
      <c r="M30" s="112">
        <f>'4'!W32</f>
        <v>6.75</v>
      </c>
      <c r="N30" s="112">
        <f>'4'!Y32</f>
        <v>10</v>
      </c>
      <c r="O30" s="112">
        <f>'4'!AA32</f>
        <v>10</v>
      </c>
      <c r="P30" s="112">
        <f>'4'!AC32</f>
        <v>20</v>
      </c>
      <c r="Q30" s="112">
        <f>'4'!AE32</f>
        <v>20</v>
      </c>
      <c r="R30" s="112">
        <f>'4'!AG32</f>
        <v>10</v>
      </c>
      <c r="S30" s="112">
        <f>'4'!AI32</f>
        <v>20</v>
      </c>
      <c r="T30" s="112">
        <f>'4'!AK32</f>
        <v>13</v>
      </c>
      <c r="U30" s="112">
        <f>'4'!AM32</f>
        <v>11.5</v>
      </c>
      <c r="V30" s="113">
        <f>'4'!AO32</f>
        <v>11.386363636363637</v>
      </c>
      <c r="W30" s="114">
        <f>'4'!AP32</f>
        <v>43</v>
      </c>
    </row>
    <row r="31" spans="1:23" ht="15.75">
      <c r="A31" s="105" t="str">
        <f>'4'!A33</f>
        <v xml:space="preserve">مهدی  </v>
      </c>
      <c r="B31" s="106" t="str">
        <f>'4'!B33</f>
        <v>مرتضوی</v>
      </c>
      <c r="C31" s="107">
        <f>'4'!C33</f>
        <v>20</v>
      </c>
      <c r="D31" s="107">
        <f>'4'!E33</f>
        <v>18.75</v>
      </c>
      <c r="E31" s="107">
        <f>'4'!G33</f>
        <v>20</v>
      </c>
      <c r="F31" s="107">
        <f>'4'!I33</f>
        <v>20</v>
      </c>
      <c r="G31" s="107">
        <f>'4'!K33</f>
        <v>20</v>
      </c>
      <c r="H31" s="107">
        <f>'4'!M33</f>
        <v>20</v>
      </c>
      <c r="I31" s="107">
        <f>'4'!O33</f>
        <v>6.75</v>
      </c>
      <c r="J31" s="107">
        <f>'4'!Q33</f>
        <v>15.5</v>
      </c>
      <c r="K31" s="107">
        <f>'4'!S33</f>
        <v>15.5</v>
      </c>
      <c r="L31" s="107">
        <f>'4'!U33</f>
        <v>20</v>
      </c>
      <c r="M31" s="107">
        <f>'4'!W33</f>
        <v>20</v>
      </c>
      <c r="N31" s="107">
        <f>'4'!Y33</f>
        <v>20</v>
      </c>
      <c r="O31" s="107">
        <f>'4'!AA33</f>
        <v>20</v>
      </c>
      <c r="P31" s="107">
        <f>'4'!AC33</f>
        <v>20</v>
      </c>
      <c r="Q31" s="107">
        <f>'4'!AE33</f>
        <v>20</v>
      </c>
      <c r="R31" s="107">
        <f>'4'!AG33</f>
        <v>20</v>
      </c>
      <c r="S31" s="107">
        <f>'4'!AI33</f>
        <v>20</v>
      </c>
      <c r="T31" s="107">
        <f>'4'!AK33</f>
        <v>20</v>
      </c>
      <c r="U31" s="107">
        <f>'4'!AM33</f>
        <v>17</v>
      </c>
      <c r="V31" s="108">
        <f>'4'!AO33</f>
        <v>18.621212121212121</v>
      </c>
      <c r="W31" s="109">
        <f>'4'!AP33</f>
        <v>3</v>
      </c>
    </row>
    <row r="32" spans="1:23" ht="15.75">
      <c r="A32" s="110" t="str">
        <f>'4'!A34</f>
        <v xml:space="preserve">علیرضا </v>
      </c>
      <c r="B32" s="111" t="str">
        <f>'4'!B34</f>
        <v>نجاری ارانی</v>
      </c>
      <c r="C32" s="112">
        <f>'4'!C34</f>
        <v>15</v>
      </c>
      <c r="D32" s="112">
        <f>'4'!E34</f>
        <v>11.75</v>
      </c>
      <c r="E32" s="112">
        <f>'4'!G34</f>
        <v>15.75</v>
      </c>
      <c r="F32" s="112">
        <f>'4'!I34</f>
        <v>19.5</v>
      </c>
      <c r="G32" s="112">
        <f>'4'!K34</f>
        <v>18</v>
      </c>
      <c r="H32" s="112">
        <f>'4'!M34</f>
        <v>9</v>
      </c>
      <c r="I32" s="112">
        <f>'4'!O34</f>
        <v>7.5</v>
      </c>
      <c r="J32" s="112">
        <f>'4'!Q34</f>
        <v>4.75</v>
      </c>
      <c r="K32" s="112">
        <f>'4'!S34</f>
        <v>7.5</v>
      </c>
      <c r="L32" s="112">
        <f>'4'!U34</f>
        <v>20</v>
      </c>
      <c r="M32" s="112">
        <f>'4'!W34</f>
        <v>9.5</v>
      </c>
      <c r="N32" s="112">
        <f>'4'!Y34</f>
        <v>18.75</v>
      </c>
      <c r="O32" s="112">
        <f>'4'!AA34</f>
        <v>20</v>
      </c>
      <c r="P32" s="112">
        <f>'4'!AC34</f>
        <v>20</v>
      </c>
      <c r="Q32" s="112">
        <f>'4'!AE34</f>
        <v>20</v>
      </c>
      <c r="R32" s="112">
        <f>'4'!AG34</f>
        <v>20</v>
      </c>
      <c r="S32" s="112">
        <f>'4'!AI34</f>
        <v>20</v>
      </c>
      <c r="T32" s="112">
        <f>'4'!AK34</f>
        <v>20</v>
      </c>
      <c r="U32" s="112">
        <f>'4'!AM34</f>
        <v>2.5</v>
      </c>
      <c r="V32" s="113">
        <f>'4'!AO34</f>
        <v>14.856060606060607</v>
      </c>
      <c r="W32" s="114">
        <f>'4'!AP34</f>
        <v>22</v>
      </c>
    </row>
    <row r="33" spans="1:23" ht="15.75">
      <c r="A33" s="105" t="str">
        <f>'4'!A35</f>
        <v xml:space="preserve">محمدرضا </v>
      </c>
      <c r="B33" s="106" t="str">
        <f>'4'!B35</f>
        <v>نظری</v>
      </c>
      <c r="C33" s="107">
        <f>'4'!C35</f>
        <v>16.75</v>
      </c>
      <c r="D33" s="107">
        <f>'4'!E35</f>
        <v>11.75</v>
      </c>
      <c r="E33" s="107">
        <f>'4'!G35</f>
        <v>15.5</v>
      </c>
      <c r="F33" s="107">
        <f>'4'!I35</f>
        <v>14.5</v>
      </c>
      <c r="G33" s="107">
        <f>'4'!K35</f>
        <v>10</v>
      </c>
      <c r="H33" s="107">
        <f>'4'!M35</f>
        <v>10.75</v>
      </c>
      <c r="I33" s="107">
        <f>'4'!O35</f>
        <v>15.5</v>
      </c>
      <c r="J33" s="107">
        <f>'4'!Q35</f>
        <v>7.5</v>
      </c>
      <c r="K33" s="107">
        <f>'4'!S35</f>
        <v>10</v>
      </c>
      <c r="L33" s="107">
        <f>'4'!U35</f>
        <v>20</v>
      </c>
      <c r="M33" s="107">
        <f>'4'!W35</f>
        <v>9</v>
      </c>
      <c r="N33" s="107">
        <f>'4'!Y35</f>
        <v>17.75</v>
      </c>
      <c r="O33" s="107">
        <f>'4'!AA35</f>
        <v>10</v>
      </c>
      <c r="P33" s="107">
        <f>'4'!AC35</f>
        <v>20</v>
      </c>
      <c r="Q33" s="107">
        <f>'4'!AE35</f>
        <v>20</v>
      </c>
      <c r="R33" s="107">
        <f>'4'!AG35</f>
        <v>20</v>
      </c>
      <c r="S33" s="107">
        <f>'4'!AI35</f>
        <v>20</v>
      </c>
      <c r="T33" s="107">
        <f>'4'!AK35</f>
        <v>20</v>
      </c>
      <c r="U33" s="107">
        <f>'4'!AM35</f>
        <v>18</v>
      </c>
      <c r="V33" s="108">
        <f>'4'!AO35</f>
        <v>14.689393939393939</v>
      </c>
      <c r="W33" s="109">
        <f>'4'!AP35</f>
        <v>25</v>
      </c>
    </row>
    <row r="34" spans="1:23" ht="15.75">
      <c r="A34" s="110" t="str">
        <f>'4'!A36</f>
        <v>شایان</v>
      </c>
      <c r="B34" s="111" t="str">
        <f>'4'!B36</f>
        <v>نگهدار</v>
      </c>
      <c r="C34" s="112">
        <f>'4'!C36</f>
        <v>15</v>
      </c>
      <c r="D34" s="112">
        <f>'4'!E36</f>
        <v>14</v>
      </c>
      <c r="E34" s="112">
        <f>'4'!G36</f>
        <v>11.5</v>
      </c>
      <c r="F34" s="112">
        <f>'4'!I36</f>
        <v>18</v>
      </c>
      <c r="G34" s="112">
        <f>'4'!K36</f>
        <v>10</v>
      </c>
      <c r="H34" s="112">
        <f>'4'!M36</f>
        <v>9</v>
      </c>
      <c r="I34" s="112">
        <f>'4'!O36</f>
        <v>7.5</v>
      </c>
      <c r="J34" s="112">
        <f>'4'!Q36</f>
        <v>2.5</v>
      </c>
      <c r="K34" s="112">
        <f>'4'!S36</f>
        <v>8.75</v>
      </c>
      <c r="L34" s="112">
        <f>'4'!U36</f>
        <v>20</v>
      </c>
      <c r="M34" s="112">
        <f>'4'!W36</f>
        <v>8</v>
      </c>
      <c r="N34" s="112">
        <f>'4'!Y36</f>
        <v>17.75</v>
      </c>
      <c r="O34" s="112">
        <f>'4'!AA36</f>
        <v>18</v>
      </c>
      <c r="P34" s="112">
        <f>'4'!AC36</f>
        <v>20</v>
      </c>
      <c r="Q34" s="112">
        <f>'4'!AE36</f>
        <v>18.75</v>
      </c>
      <c r="R34" s="112">
        <f>'4'!AG36</f>
        <v>20</v>
      </c>
      <c r="S34" s="112">
        <f>'4'!AI36</f>
        <v>20</v>
      </c>
      <c r="T34" s="112">
        <f>'4'!AK36</f>
        <v>20</v>
      </c>
      <c r="U34" s="112">
        <f>'4'!AM36</f>
        <v>10</v>
      </c>
      <c r="V34" s="113">
        <f>'4'!AO36</f>
        <v>14.068181818181818</v>
      </c>
      <c r="W34" s="114">
        <f>'4'!AP36</f>
        <v>29</v>
      </c>
    </row>
    <row r="35" spans="1:23" ht="15.75">
      <c r="A35" s="105" t="str">
        <f>'4'!A37</f>
        <v xml:space="preserve">ماهان </v>
      </c>
      <c r="B35" s="106" t="str">
        <f>'4'!B37</f>
        <v>هزاوه</v>
      </c>
      <c r="C35" s="107">
        <f>'4'!C37</f>
        <v>16.5</v>
      </c>
      <c r="D35" s="107">
        <f>'4'!E37</f>
        <v>10.75</v>
      </c>
      <c r="E35" s="107">
        <f>'4'!G37</f>
        <v>5</v>
      </c>
      <c r="F35" s="107">
        <f>'4'!I37</f>
        <v>14.5</v>
      </c>
      <c r="G35" s="107">
        <f>'4'!K37</f>
        <v>5</v>
      </c>
      <c r="H35" s="107">
        <f>'4'!M37</f>
        <v>7.75</v>
      </c>
      <c r="I35" s="107">
        <f>'4'!O37</f>
        <v>7</v>
      </c>
      <c r="J35" s="107">
        <f>'4'!Q37</f>
        <v>1</v>
      </c>
      <c r="K35" s="107">
        <f>'4'!S37</f>
        <v>7</v>
      </c>
      <c r="L35" s="107">
        <f>'4'!U37</f>
        <v>20</v>
      </c>
      <c r="M35" s="107">
        <f>'4'!W37</f>
        <v>12.75</v>
      </c>
      <c r="N35" s="107">
        <f>'4'!Y37</f>
        <v>17.5</v>
      </c>
      <c r="O35" s="107">
        <f>'4'!AA37</f>
        <v>10</v>
      </c>
      <c r="P35" s="107">
        <f>'4'!AC37</f>
        <v>20</v>
      </c>
      <c r="Q35" s="107">
        <f>'4'!AE37</f>
        <v>15.75</v>
      </c>
      <c r="R35" s="107">
        <f>'4'!AG37</f>
        <v>10</v>
      </c>
      <c r="S35" s="107">
        <f>'4'!AI37</f>
        <v>18.75</v>
      </c>
      <c r="T35" s="107">
        <f>'4'!AK37</f>
        <v>18</v>
      </c>
      <c r="U35" s="107">
        <f>'4'!AM37</f>
        <v>1.5</v>
      </c>
      <c r="V35" s="108">
        <f>'4'!AO37</f>
        <v>11.522727272727272</v>
      </c>
      <c r="W35" s="109">
        <f>'4'!AP37</f>
        <v>42</v>
      </c>
    </row>
    <row r="36" spans="1:23" ht="15.75">
      <c r="A36" s="110" t="str">
        <f>'4'!A38</f>
        <v xml:space="preserve">پوریا </v>
      </c>
      <c r="B36" s="111" t="str">
        <f>'4'!B38</f>
        <v xml:space="preserve">یوسف زاده </v>
      </c>
      <c r="C36" s="112">
        <f>'4'!C38</f>
        <v>16.75</v>
      </c>
      <c r="D36" s="112">
        <f>'4'!E38</f>
        <v>13.75</v>
      </c>
      <c r="E36" s="112">
        <f>'4'!G38</f>
        <v>16.75</v>
      </c>
      <c r="F36" s="112">
        <f>'4'!I38</f>
        <v>18.75</v>
      </c>
      <c r="G36" s="112">
        <f>'4'!K38</f>
        <v>15</v>
      </c>
      <c r="H36" s="112">
        <f>'4'!M38</f>
        <v>8.5</v>
      </c>
      <c r="I36" s="112">
        <f>'4'!O38</f>
        <v>11.5</v>
      </c>
      <c r="J36" s="112">
        <f>'4'!Q38</f>
        <v>3.5</v>
      </c>
      <c r="K36" s="112">
        <f>'4'!S38</f>
        <v>7.75</v>
      </c>
      <c r="L36" s="112">
        <f>'4'!U38</f>
        <v>20</v>
      </c>
      <c r="M36" s="112">
        <f>'4'!W38</f>
        <v>12.5</v>
      </c>
      <c r="N36" s="112">
        <f>'4'!Y38</f>
        <v>18.75</v>
      </c>
      <c r="O36" s="112">
        <f>'4'!AA38</f>
        <v>16</v>
      </c>
      <c r="P36" s="112">
        <f>'4'!AC38</f>
        <v>20</v>
      </c>
      <c r="Q36" s="112">
        <f>'4'!AE38</f>
        <v>20</v>
      </c>
      <c r="R36" s="112">
        <f>'4'!AG38</f>
        <v>20</v>
      </c>
      <c r="S36" s="112">
        <f>'4'!AI38</f>
        <v>15.75</v>
      </c>
      <c r="T36" s="112">
        <f>'4'!AK38</f>
        <v>16</v>
      </c>
      <c r="U36" s="112">
        <f>'4'!AM38</f>
        <v>13.5</v>
      </c>
      <c r="V36" s="113">
        <f>'4'!AO38</f>
        <v>14.962121212121213</v>
      </c>
      <c r="W36" s="114">
        <f>'4'!AP38</f>
        <v>20</v>
      </c>
    </row>
    <row r="37" spans="1:23" ht="15.75">
      <c r="A37" s="105" t="str">
        <f>'4'!A39</f>
        <v xml:space="preserve">ابوالفضل  </v>
      </c>
      <c r="B37" s="106" t="str">
        <f>'4'!B39</f>
        <v>یوسفی</v>
      </c>
      <c r="C37" s="107">
        <f>'4'!C39</f>
        <v>18</v>
      </c>
      <c r="D37" s="107">
        <f>'4'!E39</f>
        <v>16.5</v>
      </c>
      <c r="E37" s="107">
        <f>'4'!G39</f>
        <v>14.5</v>
      </c>
      <c r="F37" s="107">
        <f>'4'!I39</f>
        <v>19.75</v>
      </c>
      <c r="G37" s="107">
        <f>'4'!K39</f>
        <v>15</v>
      </c>
      <c r="H37" s="107">
        <f>'4'!M39</f>
        <v>15</v>
      </c>
      <c r="I37" s="107">
        <f>'4'!O39</f>
        <v>15.75</v>
      </c>
      <c r="J37" s="107">
        <f>'4'!Q39</f>
        <v>2.75</v>
      </c>
      <c r="K37" s="107">
        <f>'4'!S39</f>
        <v>10.75</v>
      </c>
      <c r="L37" s="107">
        <f>'4'!U39</f>
        <v>20</v>
      </c>
      <c r="M37" s="107">
        <f>'4'!W39</f>
        <v>8</v>
      </c>
      <c r="N37" s="107">
        <f>'4'!Y39</f>
        <v>18.5</v>
      </c>
      <c r="O37" s="107">
        <f>'4'!AA39</f>
        <v>10</v>
      </c>
      <c r="P37" s="107">
        <f>'4'!AC39</f>
        <v>20</v>
      </c>
      <c r="Q37" s="107">
        <f>'4'!AE39</f>
        <v>20</v>
      </c>
      <c r="R37" s="107">
        <f>'4'!AG39</f>
        <v>10</v>
      </c>
      <c r="S37" s="107">
        <f>'4'!AI39</f>
        <v>20</v>
      </c>
      <c r="T37" s="107">
        <f>'4'!AK39</f>
        <v>20</v>
      </c>
      <c r="U37" s="107">
        <f>'4'!AM39</f>
        <v>16</v>
      </c>
      <c r="V37" s="108">
        <f>'4'!AO39</f>
        <v>14.696969696969699</v>
      </c>
      <c r="W37" s="109">
        <f>'4'!AP39</f>
        <v>24</v>
      </c>
    </row>
    <row r="38" spans="1:23" ht="15.75">
      <c r="A38" s="110" t="str">
        <f>'4'!A40</f>
        <v xml:space="preserve">محمدعلی  </v>
      </c>
      <c r="B38" s="111" t="str">
        <f>'4'!B40</f>
        <v>ابوطالبی</v>
      </c>
      <c r="C38" s="112">
        <f>'4'!C40</f>
        <v>15</v>
      </c>
      <c r="D38" s="112">
        <f>'4'!E40</f>
        <v>18.75</v>
      </c>
      <c r="E38" s="112">
        <f>'4'!G40</f>
        <v>15.5</v>
      </c>
      <c r="F38" s="112">
        <f>'4'!I40</f>
        <v>20</v>
      </c>
      <c r="G38" s="112">
        <f>'4'!K40</f>
        <v>15.5</v>
      </c>
      <c r="H38" s="112">
        <f>'4'!M40</f>
        <v>7.5</v>
      </c>
      <c r="I38" s="112">
        <f>'4'!O40</f>
        <v>15.5</v>
      </c>
      <c r="J38" s="112">
        <f>'4'!Q40</f>
        <v>15.5</v>
      </c>
      <c r="K38" s="112">
        <f>'4'!S40</f>
        <v>10</v>
      </c>
      <c r="L38" s="112">
        <f>'4'!U40</f>
        <v>10</v>
      </c>
      <c r="M38" s="112">
        <f>'4'!W40</f>
        <v>10</v>
      </c>
      <c r="N38" s="112">
        <f>'4'!Y40</f>
        <v>9.5</v>
      </c>
      <c r="O38" s="112">
        <f>'4'!AA40</f>
        <v>20</v>
      </c>
      <c r="P38" s="112">
        <f>'4'!AC40</f>
        <v>20</v>
      </c>
      <c r="Q38" s="112">
        <f>'4'!AE40</f>
        <v>20</v>
      </c>
      <c r="R38" s="112">
        <f>'4'!AG40</f>
        <v>20</v>
      </c>
      <c r="S38" s="112">
        <f>'4'!AI40</f>
        <v>20</v>
      </c>
      <c r="T38" s="112">
        <f>'4'!AK40</f>
        <v>16</v>
      </c>
      <c r="U38" s="112">
        <f>'4'!AM40</f>
        <v>17</v>
      </c>
      <c r="V38" s="113">
        <f>'4'!AO40</f>
        <v>14.886363636363637</v>
      </c>
      <c r="W38" s="114">
        <f>'4'!AP40</f>
        <v>21</v>
      </c>
    </row>
    <row r="39" spans="1:23" ht="15.75">
      <c r="A39" s="105" t="str">
        <f>'4'!A41</f>
        <v xml:space="preserve">آریا </v>
      </c>
      <c r="B39" s="106" t="str">
        <f>'4'!B41</f>
        <v>احمدی خواه</v>
      </c>
      <c r="C39" s="107">
        <f>'4'!C41</f>
        <v>16</v>
      </c>
      <c r="D39" s="107">
        <f>'4'!E41</f>
        <v>18.5</v>
      </c>
      <c r="E39" s="107">
        <f>'4'!G41</f>
        <v>4.75</v>
      </c>
      <c r="F39" s="107">
        <f>'4'!I41</f>
        <v>18.75</v>
      </c>
      <c r="G39" s="107">
        <f>'4'!K41</f>
        <v>7.5</v>
      </c>
      <c r="H39" s="107">
        <f>'4'!M41</f>
        <v>15.5</v>
      </c>
      <c r="I39" s="107">
        <f>'4'!O41</f>
        <v>7.5</v>
      </c>
      <c r="J39" s="107">
        <f>'4'!Q41</f>
        <v>7.5</v>
      </c>
      <c r="K39" s="107">
        <f>'4'!S41</f>
        <v>20</v>
      </c>
      <c r="L39" s="107">
        <f>'4'!U41</f>
        <v>20</v>
      </c>
      <c r="M39" s="107">
        <f>'4'!W41</f>
        <v>20</v>
      </c>
      <c r="N39" s="107">
        <f>'4'!Y41</f>
        <v>9</v>
      </c>
      <c r="O39" s="107">
        <f>'4'!AA41</f>
        <v>20</v>
      </c>
      <c r="P39" s="107">
        <f>'4'!AC41</f>
        <v>20</v>
      </c>
      <c r="Q39" s="107">
        <f>'4'!AE41</f>
        <v>20</v>
      </c>
      <c r="R39" s="107">
        <f>'4'!AG41</f>
        <v>20</v>
      </c>
      <c r="S39" s="107">
        <f>'4'!AI41</f>
        <v>20</v>
      </c>
      <c r="T39" s="107">
        <f>'4'!AK41</f>
        <v>18</v>
      </c>
      <c r="U39" s="107">
        <f>'4'!AM41</f>
        <v>13</v>
      </c>
      <c r="V39" s="108">
        <f>'4'!AO41</f>
        <v>15.583333333333332</v>
      </c>
      <c r="W39" s="109">
        <f>'4'!AP41</f>
        <v>18</v>
      </c>
    </row>
    <row r="40" spans="1:23" ht="15.75">
      <c r="A40" s="110" t="str">
        <f>'4'!A42</f>
        <v xml:space="preserve">ابوالفضل  </v>
      </c>
      <c r="B40" s="111" t="str">
        <f>'4'!B42</f>
        <v>اسلامی</v>
      </c>
      <c r="C40" s="112">
        <f>'4'!C42</f>
        <v>10</v>
      </c>
      <c r="D40" s="112">
        <f>'4'!E42</f>
        <v>9.5</v>
      </c>
      <c r="E40" s="112">
        <f>'4'!G42</f>
        <v>7.5</v>
      </c>
      <c r="F40" s="112">
        <f>'4'!I42</f>
        <v>17.75</v>
      </c>
      <c r="G40" s="112">
        <f>'4'!K42</f>
        <v>10</v>
      </c>
      <c r="H40" s="112">
        <f>'4'!M42</f>
        <v>7.5</v>
      </c>
      <c r="I40" s="112">
        <f>'4'!O42</f>
        <v>10</v>
      </c>
      <c r="J40" s="112">
        <f>'4'!Q42</f>
        <v>10</v>
      </c>
      <c r="K40" s="112">
        <f>'4'!S42</f>
        <v>20</v>
      </c>
      <c r="L40" s="112">
        <f>'4'!U42</f>
        <v>20</v>
      </c>
      <c r="M40" s="112">
        <f>'4'!W42</f>
        <v>20</v>
      </c>
      <c r="N40" s="112">
        <f>'4'!Y42</f>
        <v>8</v>
      </c>
      <c r="O40" s="112">
        <f>'4'!AA42</f>
        <v>20</v>
      </c>
      <c r="P40" s="112">
        <f>'4'!AC42</f>
        <v>20</v>
      </c>
      <c r="Q40" s="112">
        <f>'4'!AE42</f>
        <v>20</v>
      </c>
      <c r="R40" s="112">
        <f>'4'!AG42</f>
        <v>20</v>
      </c>
      <c r="S40" s="112">
        <f>'4'!AI42</f>
        <v>20</v>
      </c>
      <c r="T40" s="112">
        <f>'4'!AK42</f>
        <v>20</v>
      </c>
      <c r="U40" s="112">
        <f>'4'!AM42</f>
        <v>14</v>
      </c>
      <c r="V40" s="113">
        <f>'4'!AO42</f>
        <v>14.840909090909092</v>
      </c>
      <c r="W40" s="114">
        <f>'4'!AP42</f>
        <v>23</v>
      </c>
    </row>
    <row r="41" spans="1:23" ht="15.75">
      <c r="A41" s="105" t="str">
        <f>'4'!A43</f>
        <v xml:space="preserve">امیرعلی  </v>
      </c>
      <c r="B41" s="106" t="str">
        <f>'4'!B43</f>
        <v>اشرفی</v>
      </c>
      <c r="C41" s="107">
        <f>'4'!C43</f>
        <v>20</v>
      </c>
      <c r="D41" s="107">
        <f>'4'!E43</f>
        <v>9</v>
      </c>
      <c r="E41" s="107">
        <f>'4'!G43</f>
        <v>2.5</v>
      </c>
      <c r="F41" s="107">
        <f>'4'!I43</f>
        <v>17.75</v>
      </c>
      <c r="G41" s="107">
        <f>'4'!K43</f>
        <v>8.75</v>
      </c>
      <c r="H41" s="107">
        <f>'4'!M43</f>
        <v>7</v>
      </c>
      <c r="I41" s="107">
        <f>'4'!O43</f>
        <v>8.75</v>
      </c>
      <c r="J41" s="107">
        <f>'4'!Q43</f>
        <v>8.75</v>
      </c>
      <c r="K41" s="107">
        <f>'4'!S43</f>
        <v>10</v>
      </c>
      <c r="L41" s="107">
        <f>'4'!U43</f>
        <v>10</v>
      </c>
      <c r="M41" s="107">
        <f>'4'!W43</f>
        <v>10</v>
      </c>
      <c r="N41" s="107">
        <f>'4'!Y43</f>
        <v>12.75</v>
      </c>
      <c r="O41" s="107">
        <f>'4'!AA43</f>
        <v>20</v>
      </c>
      <c r="P41" s="107">
        <f>'4'!AC43</f>
        <v>20</v>
      </c>
      <c r="Q41" s="107">
        <f>'4'!AE43</f>
        <v>18.75</v>
      </c>
      <c r="R41" s="107">
        <f>'4'!AG43</f>
        <v>20</v>
      </c>
      <c r="S41" s="107">
        <f>'4'!AI43</f>
        <v>20</v>
      </c>
      <c r="T41" s="107">
        <f>'4'!AK43</f>
        <v>20</v>
      </c>
      <c r="U41" s="107">
        <f>'4'!AM43</f>
        <v>16</v>
      </c>
      <c r="V41" s="108">
        <f>'4'!AO43</f>
        <v>13.484848484848483</v>
      </c>
      <c r="W41" s="109">
        <f>'4'!AP43</f>
        <v>34</v>
      </c>
    </row>
    <row r="42" spans="1:23" ht="15.75">
      <c r="A42" s="110" t="str">
        <f>'4'!A44</f>
        <v xml:space="preserve">مهدی یار </v>
      </c>
      <c r="B42" s="111" t="str">
        <f>'4'!B44</f>
        <v>افشار</v>
      </c>
      <c r="C42" s="112">
        <f>'4'!C44</f>
        <v>20</v>
      </c>
      <c r="D42" s="112">
        <f>'4'!E44</f>
        <v>8</v>
      </c>
      <c r="E42" s="112">
        <f>'4'!G44</f>
        <v>1</v>
      </c>
      <c r="F42" s="112">
        <f>'4'!I44</f>
        <v>17.5</v>
      </c>
      <c r="G42" s="112">
        <f>'4'!K44</f>
        <v>7</v>
      </c>
      <c r="H42" s="112">
        <f>'4'!M44</f>
        <v>11.5</v>
      </c>
      <c r="I42" s="112">
        <f>'4'!O44</f>
        <v>7</v>
      </c>
      <c r="J42" s="112">
        <f>'4'!Q44</f>
        <v>7</v>
      </c>
      <c r="K42" s="112">
        <f>'4'!S44</f>
        <v>18</v>
      </c>
      <c r="L42" s="112">
        <f>'4'!U44</f>
        <v>18</v>
      </c>
      <c r="M42" s="112">
        <f>'4'!W44</f>
        <v>18</v>
      </c>
      <c r="N42" s="112">
        <f>'4'!Y44</f>
        <v>12.5</v>
      </c>
      <c r="O42" s="112">
        <f>'4'!AA44</f>
        <v>10</v>
      </c>
      <c r="P42" s="112">
        <f>'4'!AC44</f>
        <v>10</v>
      </c>
      <c r="Q42" s="112">
        <f>'4'!AE44</f>
        <v>15.75</v>
      </c>
      <c r="R42" s="112">
        <f>'4'!AG44</f>
        <v>10</v>
      </c>
      <c r="S42" s="112">
        <f>'4'!AI44</f>
        <v>10</v>
      </c>
      <c r="T42" s="112">
        <f>'4'!AK44</f>
        <v>18</v>
      </c>
      <c r="U42" s="112">
        <f>'4'!AM44</f>
        <v>10</v>
      </c>
      <c r="V42" s="113">
        <f>'4'!AO44</f>
        <v>12.090909090909092</v>
      </c>
      <c r="W42" s="114">
        <f>'4'!AP44</f>
        <v>41</v>
      </c>
    </row>
    <row r="43" spans="1:23" ht="15.75">
      <c r="A43" s="105" t="str">
        <f>'4'!A45</f>
        <v xml:space="preserve">محمدصالح  </v>
      </c>
      <c r="B43" s="106" t="str">
        <f>'4'!B45</f>
        <v>اقرلو</v>
      </c>
      <c r="C43" s="107">
        <f>'4'!C45</f>
        <v>10</v>
      </c>
      <c r="D43" s="107">
        <f>'4'!E45</f>
        <v>12.75</v>
      </c>
      <c r="E43" s="107">
        <f>'4'!G45</f>
        <v>3.5</v>
      </c>
      <c r="F43" s="107">
        <f>'4'!I45</f>
        <v>18.75</v>
      </c>
      <c r="G43" s="107">
        <f>'4'!K45</f>
        <v>7.75</v>
      </c>
      <c r="H43" s="107">
        <f>'4'!M45</f>
        <v>15.75</v>
      </c>
      <c r="I43" s="107">
        <f>'4'!O45</f>
        <v>7.75</v>
      </c>
      <c r="J43" s="107">
        <f>'4'!Q45</f>
        <v>7.75</v>
      </c>
      <c r="K43" s="107">
        <f>'4'!S45</f>
        <v>10</v>
      </c>
      <c r="L43" s="107">
        <f>'4'!U45</f>
        <v>10</v>
      </c>
      <c r="M43" s="107">
        <f>'4'!W45</f>
        <v>10</v>
      </c>
      <c r="N43" s="107">
        <f>'4'!Y45</f>
        <v>8</v>
      </c>
      <c r="O43" s="107">
        <f>'4'!AA45</f>
        <v>20</v>
      </c>
      <c r="P43" s="107">
        <f>'4'!AC45</f>
        <v>20</v>
      </c>
      <c r="Q43" s="107">
        <f>'4'!AE45</f>
        <v>20</v>
      </c>
      <c r="R43" s="107">
        <f>'4'!AG45</f>
        <v>20</v>
      </c>
      <c r="S43" s="107">
        <f>'4'!AI45</f>
        <v>20</v>
      </c>
      <c r="T43" s="107">
        <f>'4'!AK45</f>
        <v>16</v>
      </c>
      <c r="U43" s="107">
        <f>'4'!AM45</f>
        <v>20</v>
      </c>
      <c r="V43" s="108">
        <f>'4'!AO45</f>
        <v>13.356060606060606</v>
      </c>
      <c r="W43" s="109">
        <f>'4'!AP45</f>
        <v>35</v>
      </c>
    </row>
    <row r="44" spans="1:23" ht="16.5" thickBot="1">
      <c r="A44" s="115" t="str">
        <f>'4'!A46</f>
        <v xml:space="preserve">محمدعرفان </v>
      </c>
      <c r="B44" s="116" t="str">
        <f>'4'!B46</f>
        <v>آقانصیری</v>
      </c>
      <c r="C44" s="117">
        <f>'4'!C46</f>
        <v>18</v>
      </c>
      <c r="D44" s="117">
        <f>'4'!E46</f>
        <v>12.5</v>
      </c>
      <c r="E44" s="117">
        <f>'4'!G46</f>
        <v>2.75</v>
      </c>
      <c r="F44" s="117">
        <f>'4'!I46</f>
        <v>18.5</v>
      </c>
      <c r="G44" s="117">
        <f>'4'!K46</f>
        <v>10.75</v>
      </c>
      <c r="H44" s="117">
        <f>'4'!M46</f>
        <v>9.75</v>
      </c>
      <c r="I44" s="117">
        <f>'4'!O46</f>
        <v>10.75</v>
      </c>
      <c r="J44" s="117">
        <f>'4'!Q46</f>
        <v>10.75</v>
      </c>
      <c r="K44" s="117">
        <f>'4'!S46</f>
        <v>16</v>
      </c>
      <c r="L44" s="117">
        <f>'4'!U46</f>
        <v>16</v>
      </c>
      <c r="M44" s="117">
        <f>'4'!W46</f>
        <v>16</v>
      </c>
      <c r="N44" s="117">
        <f>'4'!Y46</f>
        <v>12</v>
      </c>
      <c r="O44" s="117">
        <f>'4'!AA46</f>
        <v>10</v>
      </c>
      <c r="P44" s="117">
        <f>'4'!AC46</f>
        <v>10</v>
      </c>
      <c r="Q44" s="117">
        <f>'4'!AE46</f>
        <v>18.75</v>
      </c>
      <c r="R44" s="117">
        <f>'4'!AG46</f>
        <v>20</v>
      </c>
      <c r="S44" s="117">
        <f>'4'!AI46</f>
        <v>10</v>
      </c>
      <c r="T44" s="117">
        <f>'4'!AK46</f>
        <v>20</v>
      </c>
      <c r="U44" s="117">
        <f>'4'!AM46</f>
        <v>15</v>
      </c>
      <c r="V44" s="118">
        <f>'4'!AO46</f>
        <v>12.878787878787877</v>
      </c>
      <c r="W44" s="119">
        <f>'4'!AP46</f>
        <v>37</v>
      </c>
    </row>
    <row r="45" spans="1:23" ht="16.5" thickBot="1">
      <c r="A45" s="120" t="str">
        <f>'4'!A48</f>
        <v>میانگین کلاس (رند شده)</v>
      </c>
      <c r="B45" s="121"/>
      <c r="C45" s="122">
        <f>'4'!C48</f>
        <v>17.25</v>
      </c>
      <c r="D45" s="122">
        <f>'4'!E48</f>
        <v>15.25</v>
      </c>
      <c r="E45" s="122">
        <f>'4'!G48</f>
        <v>13.25</v>
      </c>
      <c r="F45" s="122">
        <f>'4'!I48</f>
        <v>18</v>
      </c>
      <c r="G45" s="122">
        <f>'4'!K48</f>
        <v>14.25</v>
      </c>
      <c r="H45" s="122">
        <f>'4'!M48</f>
        <v>12.25</v>
      </c>
      <c r="I45" s="122">
        <f>'4'!O48</f>
        <v>11.25</v>
      </c>
      <c r="J45" s="122">
        <f>'4'!Q48</f>
        <v>8.25</v>
      </c>
      <c r="K45" s="122">
        <f>'4'!S48</f>
        <v>11.5</v>
      </c>
      <c r="L45" s="122">
        <f>'4'!U48</f>
        <v>19.25</v>
      </c>
      <c r="M45" s="122">
        <f>'4'!W48</f>
        <v>12.5</v>
      </c>
      <c r="N45" s="122">
        <f>'4'!Y48</f>
        <v>17</v>
      </c>
      <c r="O45" s="122">
        <f>'4'!AA48</f>
        <v>16.5</v>
      </c>
      <c r="P45" s="122">
        <f>'4'!AC48</f>
        <v>19.75</v>
      </c>
      <c r="Q45" s="122">
        <f>'4'!AE48</f>
        <v>19.25</v>
      </c>
      <c r="R45" s="122">
        <f>'4'!AG48</f>
        <v>17.25</v>
      </c>
      <c r="S45" s="122">
        <f>'4'!AI48</f>
        <v>18.75</v>
      </c>
      <c r="T45" s="122">
        <f>'4'!AK48</f>
        <v>18.75</v>
      </c>
      <c r="U45" s="122">
        <f>'4'!AM48</f>
        <v>14.5</v>
      </c>
      <c r="V45" s="123"/>
      <c r="W45" s="124"/>
    </row>
    <row r="46" spans="1:23"/>
  </sheetData>
  <sheetProtection algorithmName="SHA-512" hashValue="ON2pUmXn1K/2lV5vFPyQ/niK8hDUll6hJ6DC8676lA5zNyxt89YHGGx4toJC7M4DV1wPTb91u0sIY1qydVLM7Q==" saltValue="eDMXqfyGdqrAkcVOIfxN8A==" spinCount="100000" sheet="1" objects="1" scenarios="1" formatColumns="0" formatRows="0"/>
  <mergeCells count="1">
    <mergeCell ref="A45:B45"/>
  </mergeCells>
  <conditionalFormatting sqref="C2:U44">
    <cfRule type="cellIs" dxfId="86" priority="1" operator="lessThan">
      <formula>10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A1:AB1211"/>
  <sheetViews>
    <sheetView rightToLeft="1" view="pageBreakPreview" topLeftCell="A97" zoomScale="70" zoomScaleNormal="115" zoomScaleSheetLayoutView="70" workbookViewId="0">
      <selection activeCell="I105" sqref="I105"/>
    </sheetView>
  </sheetViews>
  <sheetFormatPr defaultColWidth="0" defaultRowHeight="20.100000000000001" customHeight="1" zeroHeight="1"/>
  <cols>
    <col min="1" max="28" width="4.375" style="154" customWidth="1"/>
    <col min="29" max="16384" width="9" style="154" hidden="1"/>
  </cols>
  <sheetData>
    <row r="1" spans="2:27" ht="20.100000000000001" customHeight="1" thickBot="1"/>
    <row r="2" spans="2:27" ht="20.100000000000001" customHeight="1" thickBot="1">
      <c r="B2" s="155"/>
      <c r="C2" s="156"/>
      <c r="D2" s="156"/>
      <c r="E2" s="156"/>
      <c r="F2" s="156"/>
      <c r="G2" s="157"/>
      <c r="H2" s="158"/>
      <c r="I2" s="159" t="str">
        <f>'ورود اطلاعات'!$C$6</f>
        <v>مدیریت آموزش و پرورش تهران</v>
      </c>
      <c r="J2" s="160"/>
      <c r="K2" s="160"/>
      <c r="L2" s="160"/>
      <c r="M2" s="160"/>
      <c r="N2" s="160"/>
      <c r="O2" s="160"/>
      <c r="P2" s="160"/>
      <c r="Q2" s="161"/>
      <c r="R2" s="158"/>
      <c r="S2" s="162" t="str">
        <f>'ورود نمرات'!$A$3</f>
        <v>نام</v>
      </c>
      <c r="T2" s="163"/>
      <c r="U2" s="164"/>
      <c r="V2" s="165" t="str">
        <f>'ورود نمرات'!$A$4</f>
        <v xml:space="preserve">محمدعلی  </v>
      </c>
      <c r="W2" s="156"/>
      <c r="X2" s="156"/>
      <c r="Y2" s="156"/>
      <c r="Z2" s="156"/>
      <c r="AA2" s="157"/>
    </row>
    <row r="3" spans="2:27" ht="20.100000000000001" customHeight="1">
      <c r="B3" s="166"/>
      <c r="C3" s="167"/>
      <c r="D3" s="167"/>
      <c r="E3" s="167"/>
      <c r="F3" s="167"/>
      <c r="G3" s="168"/>
      <c r="H3" s="158"/>
      <c r="I3" s="162" t="str">
        <f>'ورود اطلاعات'!$A$7</f>
        <v>نام واحد آموزشی</v>
      </c>
      <c r="J3" s="163"/>
      <c r="K3" s="164"/>
      <c r="L3" s="169" t="str">
        <f>'ورود اطلاعات'!$C$7</f>
        <v>دبیرستان دانش پسند</v>
      </c>
      <c r="M3" s="170"/>
      <c r="N3" s="170"/>
      <c r="O3" s="170"/>
      <c r="P3" s="170"/>
      <c r="Q3" s="171"/>
      <c r="R3" s="158"/>
      <c r="S3" s="172" t="str">
        <f>'ورود نمرات'!$B$3</f>
        <v>نام خانوادگی</v>
      </c>
      <c r="T3" s="173"/>
      <c r="U3" s="174"/>
      <c r="V3" s="175" t="str">
        <f>'ورود نمرات'!$B$4</f>
        <v>ابوطالبی</v>
      </c>
      <c r="W3" s="167"/>
      <c r="X3" s="167"/>
      <c r="Y3" s="167"/>
      <c r="Z3" s="167"/>
      <c r="AA3" s="168"/>
    </row>
    <row r="4" spans="2:27" ht="20.100000000000001" customHeight="1">
      <c r="B4" s="166"/>
      <c r="C4" s="167"/>
      <c r="D4" s="167"/>
      <c r="E4" s="167"/>
      <c r="F4" s="167"/>
      <c r="G4" s="168"/>
      <c r="H4" s="158"/>
      <c r="I4" s="172" t="str">
        <f>'ورود اطلاعات'!$A$2</f>
        <v>سال تحصیلی</v>
      </c>
      <c r="J4" s="173"/>
      <c r="K4" s="174"/>
      <c r="L4" s="175" t="str">
        <f>'ورود اطلاعات'!$C$2</f>
        <v>1402-1403</v>
      </c>
      <c r="M4" s="167"/>
      <c r="N4" s="167"/>
      <c r="O4" s="167"/>
      <c r="P4" s="167"/>
      <c r="Q4" s="168"/>
      <c r="R4" s="158"/>
      <c r="S4" s="172" t="str">
        <f>'ورود اطلاعات'!$A$4</f>
        <v>رشته</v>
      </c>
      <c r="T4" s="173"/>
      <c r="U4" s="174"/>
      <c r="V4" s="175" t="str">
        <f>'ورود اطلاعات'!$C$4</f>
        <v>انسانی</v>
      </c>
      <c r="W4" s="167"/>
      <c r="X4" s="167"/>
      <c r="Y4" s="167"/>
      <c r="Z4" s="167"/>
      <c r="AA4" s="168"/>
    </row>
    <row r="5" spans="2:27" ht="20.100000000000001" customHeight="1">
      <c r="B5" s="166"/>
      <c r="C5" s="167"/>
      <c r="D5" s="167"/>
      <c r="E5" s="167"/>
      <c r="F5" s="167"/>
      <c r="G5" s="168"/>
      <c r="H5" s="158"/>
      <c r="I5" s="172" t="str">
        <f>'ورود اطلاعات'!$A$3</f>
        <v>نوبت امتحانی</v>
      </c>
      <c r="J5" s="173"/>
      <c r="K5" s="174"/>
      <c r="L5" s="175" t="str">
        <f>'ورود اطلاعات'!$C$3</f>
        <v>نوبت اول</v>
      </c>
      <c r="M5" s="167"/>
      <c r="N5" s="167"/>
      <c r="O5" s="167"/>
      <c r="P5" s="167"/>
      <c r="Q5" s="168"/>
      <c r="R5" s="158"/>
      <c r="S5" s="172" t="str">
        <f>'لیست کنترل نمرات مستمر و پایانی'!$AO$1</f>
        <v>معدل</v>
      </c>
      <c r="T5" s="173"/>
      <c r="U5" s="174"/>
      <c r="V5" s="176">
        <f>'لیست کنترل نمرات مستمر و پایانی'!$AO$4</f>
        <v>15.746212121212123</v>
      </c>
      <c r="W5" s="167"/>
      <c r="X5" s="167"/>
      <c r="Y5" s="167"/>
      <c r="Z5" s="167"/>
      <c r="AA5" s="168"/>
    </row>
    <row r="6" spans="2:27" ht="20.100000000000001" customHeight="1" thickBot="1">
      <c r="B6" s="166"/>
      <c r="C6" s="167"/>
      <c r="D6" s="167"/>
      <c r="E6" s="167"/>
      <c r="F6" s="167"/>
      <c r="G6" s="168"/>
      <c r="H6" s="158"/>
      <c r="I6" s="177" t="str">
        <f>'ورود اطلاعات'!$A$5</f>
        <v>کلاس</v>
      </c>
      <c r="J6" s="178"/>
      <c r="K6" s="179"/>
      <c r="L6" s="180">
        <f>'ورود اطلاعات'!$C$5</f>
        <v>102</v>
      </c>
      <c r="M6" s="181"/>
      <c r="N6" s="181"/>
      <c r="O6" s="181"/>
      <c r="P6" s="181"/>
      <c r="Q6" s="182"/>
      <c r="R6" s="158"/>
      <c r="S6" s="177" t="str">
        <f>'لیست کنترل نمرات مستمر و پایانی'!$AP$1</f>
        <v>رتبه کلاسی</v>
      </c>
      <c r="T6" s="178"/>
      <c r="U6" s="179"/>
      <c r="V6" s="180">
        <f>'لیست کنترل نمرات مستمر و پایانی'!$AP$4</f>
        <v>17</v>
      </c>
      <c r="W6" s="181"/>
      <c r="X6" s="181"/>
      <c r="Y6" s="181"/>
      <c r="Z6" s="181"/>
      <c r="AA6" s="182"/>
    </row>
    <row r="7" spans="2:27" ht="20.100000000000001" customHeight="1" thickBot="1">
      <c r="B7" s="183"/>
      <c r="C7" s="184"/>
      <c r="D7" s="184"/>
      <c r="E7" s="184"/>
      <c r="F7" s="184"/>
      <c r="G7" s="185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</row>
    <row r="8" spans="2:27" ht="20.100000000000001" customHeight="1" thickBot="1">
      <c r="B8" s="186" t="s">
        <v>23</v>
      </c>
      <c r="C8" s="187" t="s">
        <v>9</v>
      </c>
      <c r="D8" s="188"/>
      <c r="E8" s="188"/>
      <c r="F8" s="189"/>
      <c r="G8" s="190" t="s">
        <v>20</v>
      </c>
      <c r="H8" s="191" t="s">
        <v>15</v>
      </c>
      <c r="I8" s="191" t="s">
        <v>16</v>
      </c>
      <c r="J8" s="191" t="s">
        <v>21</v>
      </c>
      <c r="K8" s="188" t="s">
        <v>22</v>
      </c>
      <c r="L8" s="188"/>
      <c r="M8" s="191" t="s">
        <v>19</v>
      </c>
      <c r="N8" s="192" t="s">
        <v>24</v>
      </c>
      <c r="O8" s="155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7"/>
    </row>
    <row r="9" spans="2:27" ht="20.100000000000001" customHeight="1">
      <c r="B9" s="193">
        <v>1</v>
      </c>
      <c r="C9" s="194" t="str">
        <f>IF('لیست کنترل نمرات مستمر و پایانی'!$C$1&gt;0,'لیست کنترل نمرات مستمر و پایانی'!$C$1,"-----")</f>
        <v>قرآن</v>
      </c>
      <c r="D9" s="195"/>
      <c r="E9" s="195"/>
      <c r="F9" s="196"/>
      <c r="G9" s="197">
        <f>IF(J9="--","--",'لیست کنترل نمرات مستمر و پایانی'!$C$2)</f>
        <v>2</v>
      </c>
      <c r="H9" s="198">
        <f>IF('لیست کنترل نمرات مستمر و پایانی'!$C$4&gt;0,'لیست کنترل نمرات مستمر و پایانی'!$C$4,"--")</f>
        <v>20</v>
      </c>
      <c r="I9" s="198" t="str">
        <f>IF('لیست کنترل نمرات مستمر و پایانی'!$D$4&gt;0,'لیست کنترل نمرات مستمر و پایانی'!$D$4,"--")</f>
        <v>غ م</v>
      </c>
      <c r="J9" s="198">
        <f>IF('4'!$C$4&gt;0,'4'!$C$4,"--")</f>
        <v>20</v>
      </c>
      <c r="K9" s="170">
        <f>IF(J9="--","--",'4'!$C$48)</f>
        <v>17.25</v>
      </c>
      <c r="L9" s="170"/>
      <c r="M9" s="198">
        <f>IF(J9="--","--",رتبه!$AO$4)</f>
        <v>1</v>
      </c>
      <c r="N9" s="199">
        <f t="shared" ref="N9:N27" si="0">IF(J9="--","--",J9-K9)</f>
        <v>2.75</v>
      </c>
      <c r="O9" s="166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8"/>
    </row>
    <row r="10" spans="2:27" ht="20.100000000000001" customHeight="1">
      <c r="B10" s="200">
        <v>2</v>
      </c>
      <c r="C10" s="201" t="str">
        <f>IF('لیست کنترل نمرات مستمر و پایانی'!$E$1&gt;0,'لیست کنترل نمرات مستمر و پایانی'!$E$1,"-----")</f>
        <v>معارف اسلامی</v>
      </c>
      <c r="D10" s="202"/>
      <c r="E10" s="202"/>
      <c r="F10" s="203"/>
      <c r="G10" s="204">
        <f>IF(J10="--","--",'لیست کنترل نمرات مستمر و پایانی'!$E$2)</f>
        <v>2</v>
      </c>
      <c r="H10" s="205">
        <f>IF('لیست کنترل نمرات مستمر و پایانی'!$E$4&gt;0,'لیست کنترل نمرات مستمر و پایانی'!$E$4,"--")</f>
        <v>15</v>
      </c>
      <c r="I10" s="205">
        <f>IF('لیست کنترل نمرات مستمر و پایانی'!$F$4&gt;0,'لیست کنترل نمرات مستمر و پایانی'!$F$4,"--")</f>
        <v>17</v>
      </c>
      <c r="J10" s="205">
        <f>IF('4'!$E$4&gt;0,'4'!$E$4,"--")</f>
        <v>16.5</v>
      </c>
      <c r="K10" s="206">
        <f>IF(J10="--","--",'4'!$E$48)</f>
        <v>15.25</v>
      </c>
      <c r="L10" s="206"/>
      <c r="M10" s="205">
        <f>IF(J10="--","--",رتبه!$AQ$4)</f>
        <v>18</v>
      </c>
      <c r="N10" s="207">
        <f t="shared" si="0"/>
        <v>1.25</v>
      </c>
      <c r="O10" s="166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8"/>
    </row>
    <row r="11" spans="2:27" ht="20.100000000000001" customHeight="1">
      <c r="B11" s="208">
        <v>3</v>
      </c>
      <c r="C11" s="209" t="str">
        <f>IF('لیست کنترل نمرات مستمر و پایانی'!$G$1&gt;0,'لیست کنترل نمرات مستمر و پایانی'!$G$1,"-----")</f>
        <v>فلسفه</v>
      </c>
      <c r="D11" s="210"/>
      <c r="E11" s="210"/>
      <c r="F11" s="211"/>
      <c r="G11" s="212">
        <f>IF(J11="--","--",'لیست کنترل نمرات مستمر و پایانی'!$G$2)</f>
        <v>2</v>
      </c>
      <c r="H11" s="213">
        <f>IF('لیست کنترل نمرات مستمر و پایانی'!$G$4&gt;0,'لیست کنترل نمرات مستمر و پایانی'!$G$4,"--")</f>
        <v>18</v>
      </c>
      <c r="I11" s="213">
        <f>IF('لیست کنترل نمرات مستمر و پایانی'!$H$4&gt;0,'لیست کنترل نمرات مستمر و پایانی'!$H$4,"--")</f>
        <v>2</v>
      </c>
      <c r="J11" s="213">
        <f>IF('4'!$G$4&gt;0,'4'!$G$4,"--")</f>
        <v>7.5</v>
      </c>
      <c r="K11" s="167">
        <f>IF(J11="--","--",'4'!$G$48)</f>
        <v>13.25</v>
      </c>
      <c r="L11" s="167"/>
      <c r="M11" s="213">
        <f>IF(J11="--","--",رتبه!$AS$4)</f>
        <v>33</v>
      </c>
      <c r="N11" s="214">
        <f t="shared" si="0"/>
        <v>-5.75</v>
      </c>
      <c r="O11" s="166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8"/>
    </row>
    <row r="12" spans="2:27" ht="20.100000000000001" customHeight="1">
      <c r="B12" s="200">
        <v>4</v>
      </c>
      <c r="C12" s="201" t="str">
        <f>IF('لیست کنترل نمرات مستمر و پایانی'!$I$1&gt;0,'لیست کنترل نمرات مستمر و پایانی'!$I$1,"-----")</f>
        <v>منطق</v>
      </c>
      <c r="D12" s="202"/>
      <c r="E12" s="202"/>
      <c r="F12" s="203"/>
      <c r="G12" s="204">
        <f>IF(J12="--","--",'لیست کنترل نمرات مستمر و پایانی'!$I$2)</f>
        <v>1</v>
      </c>
      <c r="H12" s="205">
        <f>IF('لیست کنترل نمرات مستمر و پایانی'!$I$4&gt;0,'لیست کنترل نمرات مستمر و پایانی'!$I$4,"--")</f>
        <v>19.5</v>
      </c>
      <c r="I12" s="205">
        <f>IF('لیست کنترل نمرات مستمر و پایانی'!$J$4&gt;0,'لیست کنترل نمرات مستمر و پایانی'!$J$4,"--")</f>
        <v>18</v>
      </c>
      <c r="J12" s="205">
        <f>IF('4'!$I$4&gt;0,'4'!$I$4,"--")</f>
        <v>18.5</v>
      </c>
      <c r="K12" s="206">
        <f>IF(J12="--","--",'4'!$I$48)</f>
        <v>18</v>
      </c>
      <c r="L12" s="206"/>
      <c r="M12" s="205">
        <f>IF(J12="--","--",رتبه!$AU$4)</f>
        <v>23</v>
      </c>
      <c r="N12" s="207">
        <f t="shared" si="0"/>
        <v>0.5</v>
      </c>
      <c r="O12" s="166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8"/>
    </row>
    <row r="13" spans="2:27" ht="20.100000000000001" customHeight="1">
      <c r="B13" s="208">
        <v>5</v>
      </c>
      <c r="C13" s="209" t="str">
        <f>IF('لیست کنترل نمرات مستمر و پایانی'!$K$1&gt;0,'لیست کنترل نمرات مستمر و پایانی'!$K$1,"-----")</f>
        <v>جامعه شناسی</v>
      </c>
      <c r="D13" s="210"/>
      <c r="E13" s="210"/>
      <c r="F13" s="211"/>
      <c r="G13" s="212">
        <f>IF(J13="--","--",'لیست کنترل نمرات مستمر و پایانی'!$K$2)</f>
        <v>3</v>
      </c>
      <c r="H13" s="213">
        <f>IF('لیست کنترل نمرات مستمر و پایانی'!$K$4&gt;0,'لیست کنترل نمرات مستمر و پایانی'!$K$4,"--")</f>
        <v>17</v>
      </c>
      <c r="I13" s="213">
        <f>IF('لیست کنترل نمرات مستمر و پایانی'!$L$4&gt;0,'لیست کنترل نمرات مستمر و پایانی'!$L$4,"--")</f>
        <v>17</v>
      </c>
      <c r="J13" s="213">
        <f>IF('4'!$K$4&gt;0,'4'!$K$4,"--")</f>
        <v>17</v>
      </c>
      <c r="K13" s="167">
        <f>IF(J13="--","--",'4'!$K$48)</f>
        <v>14.25</v>
      </c>
      <c r="L13" s="167"/>
      <c r="M13" s="213">
        <f>IF(J13="--","--",رتبه!$AW$4)</f>
        <v>18</v>
      </c>
      <c r="N13" s="214">
        <f t="shared" si="0"/>
        <v>2.75</v>
      </c>
      <c r="O13" s="166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8"/>
    </row>
    <row r="14" spans="2:27" ht="20.100000000000001" customHeight="1">
      <c r="B14" s="200">
        <v>6</v>
      </c>
      <c r="C14" s="201" t="str">
        <f>IF('لیست کنترل نمرات مستمر و پایانی'!$M$1&gt;0,'لیست کنترل نمرات مستمر و پایانی'!$M$1,"-----")</f>
        <v>روان شناسی</v>
      </c>
      <c r="D14" s="202"/>
      <c r="E14" s="202"/>
      <c r="F14" s="203"/>
      <c r="G14" s="204">
        <f>IF(J14="--","--",'لیست کنترل نمرات مستمر و پایانی'!$M$2)</f>
        <v>3</v>
      </c>
      <c r="H14" s="205">
        <f>IF('لیست کنترل نمرات مستمر و پایانی'!$M$4&gt;0,'لیست کنترل نمرات مستمر و پایانی'!$M$4,"--")</f>
        <v>15</v>
      </c>
      <c r="I14" s="205">
        <f>IF('لیست کنترل نمرات مستمر و پایانی'!$N$4&gt;0,'لیست کنترل نمرات مستمر و پایانی'!$N$4,"--")</f>
        <v>11</v>
      </c>
      <c r="J14" s="205">
        <f>IF('4'!$M$4&gt;0,'4'!$M$4,"--")</f>
        <v>12.5</v>
      </c>
      <c r="K14" s="206">
        <f>IF(J14="--","--",'4'!$M$48)</f>
        <v>12.25</v>
      </c>
      <c r="L14" s="206"/>
      <c r="M14" s="205">
        <f>IF(J14="--","--",رتبه!$AY$4)</f>
        <v>18</v>
      </c>
      <c r="N14" s="207">
        <f t="shared" si="0"/>
        <v>0.25</v>
      </c>
      <c r="O14" s="166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8"/>
    </row>
    <row r="15" spans="2:27" ht="20.100000000000001" customHeight="1">
      <c r="B15" s="208">
        <v>7</v>
      </c>
      <c r="C15" s="209" t="str">
        <f>IF('لیست کنترل نمرات مستمر و پایانی'!$O$1&gt;0,'لیست کنترل نمرات مستمر و پایانی'!$O$1,"-----")</f>
        <v>زبان انگلیسی</v>
      </c>
      <c r="D15" s="210"/>
      <c r="E15" s="210"/>
      <c r="F15" s="211"/>
      <c r="G15" s="212">
        <f>IF(J15="--","--",'لیست کنترل نمرات مستمر و پایانی'!$O$2)</f>
        <v>1</v>
      </c>
      <c r="H15" s="213">
        <f>IF('لیست کنترل نمرات مستمر و پایانی'!$O$4&gt;0,'لیست کنترل نمرات مستمر و پایانی'!$O$4,"--")</f>
        <v>17</v>
      </c>
      <c r="I15" s="213">
        <f>IF('لیست کنترل نمرات مستمر و پایانی'!$P$4&gt;0,'لیست کنترل نمرات مستمر و پایانی'!$P$4,"--")</f>
        <v>16</v>
      </c>
      <c r="J15" s="213">
        <f>IF('4'!$O$4&gt;0,'4'!$O$4,"--")</f>
        <v>16.5</v>
      </c>
      <c r="K15" s="167">
        <f>IF(J15="--","--",'4'!$O$48)</f>
        <v>11.25</v>
      </c>
      <c r="L15" s="167"/>
      <c r="M15" s="213">
        <f>IF(J15="--","--",رتبه!$BA$4)</f>
        <v>9</v>
      </c>
      <c r="N15" s="214">
        <f t="shared" si="0"/>
        <v>5.25</v>
      </c>
      <c r="O15" s="166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8"/>
    </row>
    <row r="16" spans="2:27" ht="20.100000000000001" customHeight="1">
      <c r="B16" s="200">
        <v>8</v>
      </c>
      <c r="C16" s="201" t="str">
        <f>IF('لیست کنترل نمرات مستمر و پایانی'!$Q$1&gt;0,'لیست کنترل نمرات مستمر و پایانی'!$Q$1,"-----")</f>
        <v>ادبیات فارسی</v>
      </c>
      <c r="D16" s="202"/>
      <c r="E16" s="202"/>
      <c r="F16" s="203"/>
      <c r="G16" s="204">
        <f>IF(J16="--","--",'لیست کنترل نمرات مستمر و پایانی'!$Q$2)</f>
        <v>2</v>
      </c>
      <c r="H16" s="205">
        <f>IF('لیست کنترل نمرات مستمر و پایانی'!$Q$4&gt;0,'لیست کنترل نمرات مستمر و پایانی'!$Q$4,"--")</f>
        <v>6</v>
      </c>
      <c r="I16" s="205">
        <f>IF('لیست کنترل نمرات مستمر و پایانی'!$R$4&gt;0,'لیست کنترل نمرات مستمر و پایانی'!$R$4,"--")</f>
        <v>3</v>
      </c>
      <c r="J16" s="205">
        <f>IF('4'!$Q$4&gt;0,'4'!$Q$4,"--")</f>
        <v>4</v>
      </c>
      <c r="K16" s="206">
        <f>IF(J16="--","--",'4'!$Q$48)</f>
        <v>8.25</v>
      </c>
      <c r="L16" s="206"/>
      <c r="M16" s="205">
        <f>IF(J16="--","--",رتبه!$BC$4)</f>
        <v>29</v>
      </c>
      <c r="N16" s="207">
        <f t="shared" si="0"/>
        <v>-4.25</v>
      </c>
      <c r="O16" s="166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8"/>
    </row>
    <row r="17" spans="1:28" ht="20.100000000000001" customHeight="1">
      <c r="B17" s="208">
        <v>9</v>
      </c>
      <c r="C17" s="209" t="str">
        <f>IF('لیست کنترل نمرات مستمر و پایانی'!$S$1&gt;0,'لیست کنترل نمرات مستمر و پایانی'!$S$1,"-----")</f>
        <v>قافیه و عروض</v>
      </c>
      <c r="D17" s="210"/>
      <c r="E17" s="210"/>
      <c r="F17" s="211"/>
      <c r="G17" s="212">
        <f>IF(J17="--","--",'لیست کنترل نمرات مستمر و پایانی'!$S$2)</f>
        <v>2</v>
      </c>
      <c r="H17" s="213">
        <f>IF('لیست کنترل نمرات مستمر و پایانی'!$S$4&gt;0,'لیست کنترل نمرات مستمر و پایانی'!$S$4,"--")</f>
        <v>13</v>
      </c>
      <c r="I17" s="213">
        <f>IF('لیست کنترل نمرات مستمر و پایانی'!$T$4&gt;0,'لیست کنترل نمرات مستمر و پایانی'!$T$4,"--")</f>
        <v>7</v>
      </c>
      <c r="J17" s="213">
        <f>IF('4'!$S$4&gt;0,'4'!$S$4,"--")</f>
        <v>9</v>
      </c>
      <c r="K17" s="167">
        <f>IF(J17="--","--",'4'!$S$48)</f>
        <v>11.5</v>
      </c>
      <c r="L17" s="167"/>
      <c r="M17" s="213">
        <f>IF(J17="--","--",رتبه!$BE$4)</f>
        <v>29</v>
      </c>
      <c r="N17" s="214">
        <f t="shared" si="0"/>
        <v>-2.5</v>
      </c>
      <c r="O17" s="166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8"/>
    </row>
    <row r="18" spans="1:28" ht="20.100000000000001" customHeight="1">
      <c r="B18" s="200">
        <v>10</v>
      </c>
      <c r="C18" s="201" t="str">
        <f>IF('لیست کنترل نمرات مستمر و پایانی'!$U$1&gt;0,'لیست کنترل نمرات مستمر و پایانی'!$U$1,"-----")</f>
        <v>عربی</v>
      </c>
      <c r="D18" s="202"/>
      <c r="E18" s="202"/>
      <c r="F18" s="203"/>
      <c r="G18" s="204">
        <f>IF(J18="--","--",'لیست کنترل نمرات مستمر و پایانی'!$U$2)</f>
        <v>2</v>
      </c>
      <c r="H18" s="205">
        <f>IF('لیست کنترل نمرات مستمر و پایانی'!$U$4&gt;0,'لیست کنترل نمرات مستمر و پایانی'!$U$4,"--")</f>
        <v>20</v>
      </c>
      <c r="I18" s="205">
        <f>IF('لیست کنترل نمرات مستمر و پایانی'!$V$4&gt;0,'لیست کنترل نمرات مستمر و پایانی'!$V$4,"--")</f>
        <v>20</v>
      </c>
      <c r="J18" s="205">
        <f>IF('4'!$U$4&gt;0,'4'!$U$4,"--")</f>
        <v>20</v>
      </c>
      <c r="K18" s="206">
        <f>IF(J18="--","--",'4'!$U$48)</f>
        <v>19.25</v>
      </c>
      <c r="L18" s="206"/>
      <c r="M18" s="205">
        <f>IF(J18="--","--",رتبه!$BG$4)</f>
        <v>1</v>
      </c>
      <c r="N18" s="207">
        <f t="shared" si="0"/>
        <v>0.75</v>
      </c>
      <c r="O18" s="166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8"/>
    </row>
    <row r="19" spans="1:28" ht="20.100000000000001" customHeight="1">
      <c r="B19" s="208">
        <v>11</v>
      </c>
      <c r="C19" s="209" t="str">
        <f>IF('لیست کنترل نمرات مستمر و پایانی'!$W$1&gt;0,'لیست کنترل نمرات مستمر و پایانی'!$W$1,"-----")</f>
        <v>ریاضی</v>
      </c>
      <c r="D19" s="210"/>
      <c r="E19" s="210"/>
      <c r="F19" s="211"/>
      <c r="G19" s="212">
        <f>IF(J19="--","--",'لیست کنترل نمرات مستمر و پایانی'!$W$2)</f>
        <v>4</v>
      </c>
      <c r="H19" s="213">
        <f>IF('لیست کنترل نمرات مستمر و پایانی'!$W$4&gt;0,'لیست کنترل نمرات مستمر و پایانی'!$W$4,"--")</f>
        <v>16</v>
      </c>
      <c r="I19" s="213">
        <f>IF('لیست کنترل نمرات مستمر و پایانی'!$X$4&gt;0,'لیست کنترل نمرات مستمر و پایانی'!$X$4,"--")</f>
        <v>16</v>
      </c>
      <c r="J19" s="213">
        <f>IF('4'!$W$4&gt;0,'4'!$W$4,"--")</f>
        <v>16</v>
      </c>
      <c r="K19" s="167">
        <f>IF(J19="--","--",'4'!$W$48)</f>
        <v>12.5</v>
      </c>
      <c r="L19" s="167"/>
      <c r="M19" s="213">
        <f>IF(J19="--","--",رتبه!$BI$4)</f>
        <v>9</v>
      </c>
      <c r="N19" s="214">
        <f t="shared" si="0"/>
        <v>3.5</v>
      </c>
      <c r="O19" s="166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8"/>
    </row>
    <row r="20" spans="1:28" ht="20.100000000000001" customHeight="1">
      <c r="B20" s="200">
        <v>12</v>
      </c>
      <c r="C20" s="201" t="str">
        <f>IF('لیست کنترل نمرات مستمر و پایانی'!$Y$1&gt;0,'لیست کنترل نمرات مستمر و پایانی'!$Y$1,"-----")</f>
        <v>زیست شناسی</v>
      </c>
      <c r="D20" s="202"/>
      <c r="E20" s="202"/>
      <c r="F20" s="203"/>
      <c r="G20" s="204">
        <f>IF(J20="--","--",'لیست کنترل نمرات مستمر و پایانی'!$Y$2)</f>
        <v>4</v>
      </c>
      <c r="H20" s="205">
        <f>IF('لیست کنترل نمرات مستمر و پایانی'!$Y$4&gt;0,'لیست کنترل نمرات مستمر و پایانی'!$Y$4,"--")</f>
        <v>20</v>
      </c>
      <c r="I20" s="205">
        <f>IF('لیست کنترل نمرات مستمر و پایانی'!$Z$4&gt;0,'لیست کنترل نمرات مستمر و پایانی'!$Z$4,"--")</f>
        <v>19</v>
      </c>
      <c r="J20" s="205">
        <f>IF('4'!$Y$4&gt;0,'4'!$Y$4,"--")</f>
        <v>19.5</v>
      </c>
      <c r="K20" s="206">
        <f>IF(J20="--","--",'4'!$Y$48)</f>
        <v>17</v>
      </c>
      <c r="L20" s="206"/>
      <c r="M20" s="205">
        <f>IF(J20="--","--",رتبه!$BK$4)</f>
        <v>16</v>
      </c>
      <c r="N20" s="207">
        <f t="shared" si="0"/>
        <v>2.5</v>
      </c>
      <c r="O20" s="166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8"/>
    </row>
    <row r="21" spans="1:28" ht="20.100000000000001" customHeight="1">
      <c r="B21" s="208">
        <v>13</v>
      </c>
      <c r="C21" s="209" t="str">
        <f>IF('لیست کنترل نمرات مستمر و پایانی'!$AA$1&gt;0,'لیست کنترل نمرات مستمر و پایانی'!$AA$1,"-----")</f>
        <v>جغرافیای استان</v>
      </c>
      <c r="D21" s="210"/>
      <c r="E21" s="210"/>
      <c r="F21" s="211"/>
      <c r="G21" s="212">
        <f>IF(J21="--","--",'لیست کنترل نمرات مستمر و پایانی'!$AA$2)</f>
        <v>3</v>
      </c>
      <c r="H21" s="213">
        <f>IF('لیست کنترل نمرات مستمر و پایانی'!$AA$4&gt;0,'لیست کنترل نمرات مستمر و پایانی'!$AA$4,"--")</f>
        <v>18</v>
      </c>
      <c r="I21" s="213">
        <f>IF('لیست کنترل نمرات مستمر و پایانی'!$AB$4&gt;0,'لیست کنترل نمرات مستمر و پایانی'!$AB$4,"--")</f>
        <v>18</v>
      </c>
      <c r="J21" s="213">
        <f>IF('4'!$AA$4&gt;0,'4'!$AA$4,"--")</f>
        <v>18</v>
      </c>
      <c r="K21" s="167">
        <f>IF(J21="--","--",'4'!$AA$48)</f>
        <v>16.5</v>
      </c>
      <c r="L21" s="167"/>
      <c r="M21" s="213">
        <f>IF(J21="--","--",رتبه!$BM$4)</f>
        <v>25</v>
      </c>
      <c r="N21" s="214">
        <f t="shared" si="0"/>
        <v>1.5</v>
      </c>
      <c r="O21" s="166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8"/>
    </row>
    <row r="22" spans="1:28" ht="20.100000000000001" customHeight="1">
      <c r="B22" s="200">
        <v>14</v>
      </c>
      <c r="C22" s="201" t="str">
        <f>IF('لیست کنترل نمرات مستمر و پایانی'!$AC$1&gt;0,'لیست کنترل نمرات مستمر و پایانی'!$AC$1,"-----")</f>
        <v>نگارش</v>
      </c>
      <c r="D22" s="202"/>
      <c r="E22" s="202"/>
      <c r="F22" s="203"/>
      <c r="G22" s="204">
        <f>IF(J22="--","--",'لیست کنترل نمرات مستمر و پایانی'!$AC$2)</f>
        <v>2</v>
      </c>
      <c r="H22" s="205">
        <f>IF('لیست کنترل نمرات مستمر و پایانی'!$AC$4&gt;0,'لیست کنترل نمرات مستمر و پایانی'!$AC$4,"--")</f>
        <v>20</v>
      </c>
      <c r="I22" s="205">
        <f>IF('لیست کنترل نمرات مستمر و پایانی'!$AD$4&gt;0,'لیست کنترل نمرات مستمر و پایانی'!$AD$4,"--")</f>
        <v>20</v>
      </c>
      <c r="J22" s="205">
        <f>IF('4'!$AC$4&gt;0,'4'!$AC$4,"--")</f>
        <v>20</v>
      </c>
      <c r="K22" s="206">
        <f>IF(J22="--","--",'4'!$AC$48)</f>
        <v>19.75</v>
      </c>
      <c r="L22" s="206"/>
      <c r="M22" s="205">
        <f>IF(J22="--","--",رتبه!$BO$4)</f>
        <v>1</v>
      </c>
      <c r="N22" s="207">
        <f t="shared" si="0"/>
        <v>0.25</v>
      </c>
      <c r="O22" s="166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8"/>
    </row>
    <row r="23" spans="1:28" ht="20.100000000000001" customHeight="1">
      <c r="B23" s="208">
        <v>15</v>
      </c>
      <c r="C23" s="209" t="str">
        <f>IF('لیست کنترل نمرات مستمر و پایانی'!$AE$1&gt;0,'لیست کنترل نمرات مستمر و پایانی'!$AE$1,"-----")</f>
        <v>متون ادبی</v>
      </c>
      <c r="D23" s="210"/>
      <c r="E23" s="210"/>
      <c r="F23" s="211"/>
      <c r="G23" s="212">
        <f>IF(J23="--","--",'لیست کنترل نمرات مستمر و پایانی'!$AE$2)</f>
        <v>2</v>
      </c>
      <c r="H23" s="213">
        <f>IF('لیست کنترل نمرات مستمر و پایانی'!$AE$4&gt;0,'لیست کنترل نمرات مستمر و پایانی'!$AE$4,"--")</f>
        <v>20</v>
      </c>
      <c r="I23" s="213">
        <f>IF('لیست کنترل نمرات مستمر و پایانی'!$AF$4&gt;0,'لیست کنترل نمرات مستمر و پایانی'!$AF$4,"--")</f>
        <v>20</v>
      </c>
      <c r="J23" s="213">
        <f>IF('4'!$AE$4&gt;0,'4'!$AE$4,"--")</f>
        <v>20</v>
      </c>
      <c r="K23" s="167">
        <f>IF(J23="--","--",'4'!$AE$48)</f>
        <v>19.25</v>
      </c>
      <c r="L23" s="167"/>
      <c r="M23" s="213">
        <f>IF(J23="--","--",رتبه!$BQ$4)</f>
        <v>1</v>
      </c>
      <c r="N23" s="214">
        <f t="shared" si="0"/>
        <v>0.75</v>
      </c>
      <c r="O23" s="166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8"/>
    </row>
    <row r="24" spans="1:28" ht="20.100000000000001" customHeight="1">
      <c r="B24" s="200">
        <v>16</v>
      </c>
      <c r="C24" s="201" t="str">
        <f>IF('لیست کنترل نمرات مستمر و پایانی'!$AG$1&gt;0,'لیست کنترل نمرات مستمر و پایانی'!$AG$1,"-----")</f>
        <v>آمادگی دفاعی</v>
      </c>
      <c r="D24" s="202"/>
      <c r="E24" s="202"/>
      <c r="F24" s="203"/>
      <c r="G24" s="204">
        <f>IF(J24="--","--",'لیست کنترل نمرات مستمر و پایانی'!$AG$2)</f>
        <v>3</v>
      </c>
      <c r="H24" s="205">
        <f>IF('لیست کنترل نمرات مستمر و پایانی'!$AG$4&gt;0,'لیست کنترل نمرات مستمر و پایانی'!$AG$4,"--")</f>
        <v>10</v>
      </c>
      <c r="I24" s="205">
        <f>IF('لیست کنترل نمرات مستمر و پایانی'!$AH$4&gt;0,'لیست کنترل نمرات مستمر و پایانی'!$AH$4,"--")</f>
        <v>10</v>
      </c>
      <c r="J24" s="205">
        <f>IF('4'!$AG$4&gt;0,'4'!$AG$4,"--")</f>
        <v>10</v>
      </c>
      <c r="K24" s="206">
        <f>IF(J24="--","--",'4'!$AG$48)</f>
        <v>17.25</v>
      </c>
      <c r="L24" s="206"/>
      <c r="M24" s="205">
        <f>IF(J24="--","--",رتبه!$BS$4)</f>
        <v>32</v>
      </c>
      <c r="N24" s="207">
        <f t="shared" si="0"/>
        <v>-7.25</v>
      </c>
      <c r="O24" s="166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8"/>
    </row>
    <row r="25" spans="1:28" ht="20.100000000000001" customHeight="1">
      <c r="B25" s="208">
        <v>17</v>
      </c>
      <c r="C25" s="209" t="str">
        <f>IF('لیست کنترل نمرات مستمر و پایانی'!$AI$1&gt;0,'لیست کنترل نمرات مستمر و پایانی'!$AI$1,"-----")</f>
        <v>تاریخ</v>
      </c>
      <c r="D25" s="210"/>
      <c r="E25" s="210"/>
      <c r="F25" s="211"/>
      <c r="G25" s="212">
        <f>IF(J25="--","--",'لیست کنترل نمرات مستمر و پایانی'!$AI$2)</f>
        <v>2</v>
      </c>
      <c r="H25" s="213">
        <f>IF('لیست کنترل نمرات مستمر و پایانی'!$AI$4&gt;0,'لیست کنترل نمرات مستمر و پایانی'!$AI$4,"--")</f>
        <v>15</v>
      </c>
      <c r="I25" s="213">
        <f>IF('لیست کنترل نمرات مستمر و پایانی'!$AJ$4&gt;0,'لیست کنترل نمرات مستمر و پایانی'!$AJ$4,"--")</f>
        <v>16</v>
      </c>
      <c r="J25" s="213">
        <f>IF('4'!$AI$4&gt;0,'4'!$AI$4,"--")</f>
        <v>15.75</v>
      </c>
      <c r="K25" s="167">
        <f>IF(J25="--","--",'4'!$AI$48)</f>
        <v>18.75</v>
      </c>
      <c r="L25" s="167"/>
      <c r="M25" s="213">
        <f>IF(J25="--","--",رتبه!$BU$4)</f>
        <v>34</v>
      </c>
      <c r="N25" s="214">
        <f t="shared" si="0"/>
        <v>-3</v>
      </c>
      <c r="O25" s="166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8"/>
    </row>
    <row r="26" spans="1:28" ht="20.100000000000001" customHeight="1">
      <c r="B26" s="200">
        <v>18</v>
      </c>
      <c r="C26" s="201" t="str">
        <f>IF('لیست کنترل نمرات مستمر و پایانی'!$AK$1&gt;0,'لیست کنترل نمرات مستمر و پایانی'!$AK$1,"-----")</f>
        <v>تربیت بدنی</v>
      </c>
      <c r="D26" s="202"/>
      <c r="E26" s="202"/>
      <c r="F26" s="203"/>
      <c r="G26" s="204">
        <f>IF(J26="--","--",'لیست کنترل نمرات مستمر و پایانی'!$AK$2)</f>
        <v>2</v>
      </c>
      <c r="H26" s="205" t="str">
        <f>IF('لیست کنترل نمرات مستمر و پایانی'!$AK$4&gt;0,'لیست کنترل نمرات مستمر و پایانی'!$AK$4,"--")</f>
        <v>--</v>
      </c>
      <c r="I26" s="205">
        <f>IF('لیست کنترل نمرات مستمر و پایانی'!$AL$4&gt;0,'لیست کنترل نمرات مستمر و پایانی'!$AL$4,"--")</f>
        <v>20</v>
      </c>
      <c r="J26" s="205">
        <f>IF('4'!$AK$4&gt;0,'4'!$AK$4,"--")</f>
        <v>20</v>
      </c>
      <c r="K26" s="206">
        <f>IF(J26="--","--",'4'!$AK$48)</f>
        <v>18.75</v>
      </c>
      <c r="L26" s="206"/>
      <c r="M26" s="205">
        <f>IF(J26="--","--",رتبه!$BW$4)</f>
        <v>43</v>
      </c>
      <c r="N26" s="207">
        <f t="shared" si="0"/>
        <v>1.25</v>
      </c>
      <c r="O26" s="166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8"/>
    </row>
    <row r="27" spans="1:28" ht="20.100000000000001" customHeight="1" thickBot="1">
      <c r="B27" s="215">
        <v>19</v>
      </c>
      <c r="C27" s="216" t="str">
        <f>IF('لیست کنترل نمرات مستمر و پایانی'!$AM$1&gt;0,'لیست کنترل نمرات مستمر و پایانی'!$AM$1,"-----")</f>
        <v>انضباط</v>
      </c>
      <c r="D27" s="217"/>
      <c r="E27" s="217"/>
      <c r="F27" s="218"/>
      <c r="G27" s="219">
        <f>IF(J27="--","--",'لیست کنترل نمرات مستمر و پایانی'!$AM$2)</f>
        <v>2</v>
      </c>
      <c r="H27" s="220" t="str">
        <f>IF('لیست کنترل نمرات مستمر و پایانی'!$AM$4&gt;0,'لیست کنترل نمرات مستمر و پایانی'!$AM$4,"--")</f>
        <v>--</v>
      </c>
      <c r="I27" s="220">
        <f>IF('لیست کنترل نمرات مستمر و پایانی'!$AN$4&gt;0,'لیست کنترل نمرات مستمر و پایانی'!$AN$4,"--")</f>
        <v>20</v>
      </c>
      <c r="J27" s="220">
        <f>IF('4'!$AM$4&gt;0,'4'!$AM$4,"--")</f>
        <v>20</v>
      </c>
      <c r="K27" s="181">
        <f>IF(J27="--","--",'4'!$AM$48)</f>
        <v>14.5</v>
      </c>
      <c r="L27" s="181"/>
      <c r="M27" s="220">
        <f>IF(J27="--","--",رتبه!$BY$4)</f>
        <v>1</v>
      </c>
      <c r="N27" s="221">
        <f t="shared" si="0"/>
        <v>5.5</v>
      </c>
      <c r="O27" s="222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2"/>
    </row>
    <row r="28" spans="1:28" ht="20.100000000000001" customHeight="1">
      <c r="B28" s="223"/>
      <c r="C28" s="224"/>
      <c r="D28" s="224"/>
      <c r="E28" s="224"/>
      <c r="F28" s="224"/>
      <c r="G28" s="225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</row>
    <row r="29" spans="1:28" ht="20.100000000000001" customHeight="1" thickBot="1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</row>
    <row r="30" spans="1:28" ht="20.100000000000001" customHeight="1" thickBot="1">
      <c r="B30" s="155"/>
      <c r="C30" s="156"/>
      <c r="D30" s="156"/>
      <c r="E30" s="156"/>
      <c r="F30" s="156"/>
      <c r="G30" s="157"/>
      <c r="H30" s="158"/>
      <c r="I30" s="159" t="str">
        <f>'ورود اطلاعات'!$C$6</f>
        <v>مدیریت آموزش و پرورش تهران</v>
      </c>
      <c r="J30" s="160"/>
      <c r="K30" s="160"/>
      <c r="L30" s="160"/>
      <c r="M30" s="160"/>
      <c r="N30" s="160"/>
      <c r="O30" s="160"/>
      <c r="P30" s="160"/>
      <c r="Q30" s="161"/>
      <c r="R30" s="158"/>
      <c r="S30" s="162" t="str">
        <f>'ورود نمرات'!$A$3</f>
        <v>نام</v>
      </c>
      <c r="T30" s="163"/>
      <c r="U30" s="164"/>
      <c r="V30" s="165" t="str">
        <f>'ورود نمرات'!$A$5</f>
        <v xml:space="preserve">آریا </v>
      </c>
      <c r="W30" s="156"/>
      <c r="X30" s="156"/>
      <c r="Y30" s="156"/>
      <c r="Z30" s="156"/>
      <c r="AA30" s="157"/>
    </row>
    <row r="31" spans="1:28" ht="20.100000000000001" customHeight="1">
      <c r="B31" s="166"/>
      <c r="C31" s="167"/>
      <c r="D31" s="167"/>
      <c r="E31" s="167"/>
      <c r="F31" s="167"/>
      <c r="G31" s="168"/>
      <c r="H31" s="158"/>
      <c r="I31" s="162" t="str">
        <f>'ورود اطلاعات'!$A$7</f>
        <v>نام واحد آموزشی</v>
      </c>
      <c r="J31" s="163"/>
      <c r="K31" s="164"/>
      <c r="L31" s="169" t="str">
        <f>'ورود اطلاعات'!$C$7</f>
        <v>دبیرستان دانش پسند</v>
      </c>
      <c r="M31" s="170"/>
      <c r="N31" s="170"/>
      <c r="O31" s="170"/>
      <c r="P31" s="170"/>
      <c r="Q31" s="171"/>
      <c r="R31" s="158"/>
      <c r="S31" s="172" t="str">
        <f>'ورود نمرات'!$B$3</f>
        <v>نام خانوادگی</v>
      </c>
      <c r="T31" s="173"/>
      <c r="U31" s="174"/>
      <c r="V31" s="175" t="str">
        <f>'ورود نمرات'!$B$5</f>
        <v>احمدی خواه</v>
      </c>
      <c r="W31" s="167"/>
      <c r="X31" s="167"/>
      <c r="Y31" s="167"/>
      <c r="Z31" s="167"/>
      <c r="AA31" s="168"/>
    </row>
    <row r="32" spans="1:28" ht="20.100000000000001" customHeight="1">
      <c r="B32" s="166"/>
      <c r="C32" s="167"/>
      <c r="D32" s="167"/>
      <c r="E32" s="167"/>
      <c r="F32" s="167"/>
      <c r="G32" s="168"/>
      <c r="H32" s="158"/>
      <c r="I32" s="172" t="str">
        <f>'ورود اطلاعات'!$A$2</f>
        <v>سال تحصیلی</v>
      </c>
      <c r="J32" s="173"/>
      <c r="K32" s="174"/>
      <c r="L32" s="175" t="str">
        <f>'ورود اطلاعات'!$C$2</f>
        <v>1402-1403</v>
      </c>
      <c r="M32" s="167"/>
      <c r="N32" s="167"/>
      <c r="O32" s="167"/>
      <c r="P32" s="167"/>
      <c r="Q32" s="168"/>
      <c r="R32" s="158"/>
      <c r="S32" s="172" t="str">
        <f>'ورود اطلاعات'!$A$4</f>
        <v>رشته</v>
      </c>
      <c r="T32" s="173"/>
      <c r="U32" s="174"/>
      <c r="V32" s="175" t="str">
        <f>'ورود اطلاعات'!$C$4</f>
        <v>انسانی</v>
      </c>
      <c r="W32" s="167"/>
      <c r="X32" s="167"/>
      <c r="Y32" s="167"/>
      <c r="Z32" s="167"/>
      <c r="AA32" s="168"/>
    </row>
    <row r="33" spans="2:27" ht="20.100000000000001" customHeight="1">
      <c r="B33" s="166"/>
      <c r="C33" s="167"/>
      <c r="D33" s="167"/>
      <c r="E33" s="167"/>
      <c r="F33" s="167"/>
      <c r="G33" s="168"/>
      <c r="H33" s="158"/>
      <c r="I33" s="172" t="str">
        <f>'ورود اطلاعات'!$A$3</f>
        <v>نوبت امتحانی</v>
      </c>
      <c r="J33" s="173"/>
      <c r="K33" s="174"/>
      <c r="L33" s="175" t="str">
        <f>'ورود اطلاعات'!$C$3</f>
        <v>نوبت اول</v>
      </c>
      <c r="M33" s="167"/>
      <c r="N33" s="167"/>
      <c r="O33" s="167"/>
      <c r="P33" s="167"/>
      <c r="Q33" s="168"/>
      <c r="R33" s="158"/>
      <c r="S33" s="172" t="str">
        <f>'لیست کنترل نمرات مستمر و پایانی'!$AO$1</f>
        <v>معدل</v>
      </c>
      <c r="T33" s="173"/>
      <c r="U33" s="174"/>
      <c r="V33" s="176">
        <f>'لیست کنترل نمرات مستمر و پایانی'!$AO$5</f>
        <v>16.393939393939391</v>
      </c>
      <c r="W33" s="167"/>
      <c r="X33" s="167"/>
      <c r="Y33" s="167"/>
      <c r="Z33" s="167"/>
      <c r="AA33" s="168"/>
    </row>
    <row r="34" spans="2:27" ht="20.100000000000001" customHeight="1" thickBot="1">
      <c r="B34" s="166"/>
      <c r="C34" s="167"/>
      <c r="D34" s="167"/>
      <c r="E34" s="167"/>
      <c r="F34" s="167"/>
      <c r="G34" s="168"/>
      <c r="H34" s="158"/>
      <c r="I34" s="177" t="str">
        <f>'ورود اطلاعات'!$A$5</f>
        <v>کلاس</v>
      </c>
      <c r="J34" s="178"/>
      <c r="K34" s="179"/>
      <c r="L34" s="180">
        <f>'ورود اطلاعات'!$C$5</f>
        <v>102</v>
      </c>
      <c r="M34" s="181"/>
      <c r="N34" s="181"/>
      <c r="O34" s="181"/>
      <c r="P34" s="181"/>
      <c r="Q34" s="182"/>
      <c r="R34" s="158"/>
      <c r="S34" s="177" t="str">
        <f>'لیست کنترل نمرات مستمر و پایانی'!$AP$1</f>
        <v>رتبه کلاسی</v>
      </c>
      <c r="T34" s="178"/>
      <c r="U34" s="179"/>
      <c r="V34" s="180">
        <f>'لیست کنترل نمرات مستمر و پایانی'!$AP$5</f>
        <v>13</v>
      </c>
      <c r="W34" s="181"/>
      <c r="X34" s="181"/>
      <c r="Y34" s="181"/>
      <c r="Z34" s="181"/>
      <c r="AA34" s="182"/>
    </row>
    <row r="35" spans="2:27" ht="20.100000000000001" customHeight="1" thickBot="1">
      <c r="B35" s="183"/>
      <c r="C35" s="184"/>
      <c r="D35" s="184"/>
      <c r="E35" s="184"/>
      <c r="F35" s="184"/>
      <c r="G35" s="185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</row>
    <row r="36" spans="2:27" ht="20.100000000000001" customHeight="1" thickBot="1">
      <c r="B36" s="186" t="s">
        <v>23</v>
      </c>
      <c r="C36" s="187" t="s">
        <v>9</v>
      </c>
      <c r="D36" s="188"/>
      <c r="E36" s="188"/>
      <c r="F36" s="189"/>
      <c r="G36" s="190" t="s">
        <v>20</v>
      </c>
      <c r="H36" s="191" t="s">
        <v>15</v>
      </c>
      <c r="I36" s="191" t="s">
        <v>16</v>
      </c>
      <c r="J36" s="191" t="s">
        <v>21</v>
      </c>
      <c r="K36" s="188" t="s">
        <v>22</v>
      </c>
      <c r="L36" s="188"/>
      <c r="M36" s="191" t="s">
        <v>19</v>
      </c>
      <c r="N36" s="192" t="s">
        <v>24</v>
      </c>
      <c r="O36" s="155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7"/>
    </row>
    <row r="37" spans="2:27" ht="20.100000000000001" customHeight="1">
      <c r="B37" s="193">
        <v>1</v>
      </c>
      <c r="C37" s="194" t="str">
        <f>IF('لیست کنترل نمرات مستمر و پایانی'!$C$1&gt;0,'لیست کنترل نمرات مستمر و پایانی'!$C$1,"-----")</f>
        <v>قرآن</v>
      </c>
      <c r="D37" s="195"/>
      <c r="E37" s="195"/>
      <c r="F37" s="196"/>
      <c r="G37" s="197">
        <f>IF(J37="--","--",'لیست کنترل نمرات مستمر و پایانی'!$C$2)</f>
        <v>2</v>
      </c>
      <c r="H37" s="198">
        <f>IF('لیست کنترل نمرات مستمر و پایانی'!$C$5&gt;0,'لیست کنترل نمرات مستمر و پایانی'!$C$5,"--")</f>
        <v>19</v>
      </c>
      <c r="I37" s="198">
        <f>IF('لیست کنترل نمرات مستمر و پایانی'!$D$5&gt;0,'لیست کنترل نمرات مستمر و پایانی'!$D$5,"--")</f>
        <v>19</v>
      </c>
      <c r="J37" s="198">
        <f>IF('4'!$C$5&gt;0,'4'!$C$5,"--")</f>
        <v>19</v>
      </c>
      <c r="K37" s="170">
        <f>IF(J37="--","--",'4'!$C$48)</f>
        <v>17.25</v>
      </c>
      <c r="L37" s="170"/>
      <c r="M37" s="198">
        <f>IF(J37="--","--",رتبه!$AO$5)</f>
        <v>16</v>
      </c>
      <c r="N37" s="199">
        <f t="shared" ref="N37:N55" si="1">IF(J37="--","--",J37-K37)</f>
        <v>1.75</v>
      </c>
      <c r="O37" s="166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8"/>
    </row>
    <row r="38" spans="2:27" ht="20.100000000000001" customHeight="1">
      <c r="B38" s="200">
        <v>2</v>
      </c>
      <c r="C38" s="201" t="str">
        <f>IF('لیست کنترل نمرات مستمر و پایانی'!$E$1&gt;0,'لیست کنترل نمرات مستمر و پایانی'!$E$1,"-----")</f>
        <v>معارف اسلامی</v>
      </c>
      <c r="D38" s="202"/>
      <c r="E38" s="202"/>
      <c r="F38" s="203"/>
      <c r="G38" s="204">
        <f>IF(J38="--","--",'لیست کنترل نمرات مستمر و پایانی'!$E$2)</f>
        <v>2</v>
      </c>
      <c r="H38" s="205">
        <f>IF('لیست کنترل نمرات مستمر و پایانی'!$E$5&gt;0,'لیست کنترل نمرات مستمر و پایانی'!$E$5,"--")</f>
        <v>17</v>
      </c>
      <c r="I38" s="205">
        <f>IF('لیست کنترل نمرات مستمر و پایانی'!$F$5&gt;0,'لیست کنترل نمرات مستمر و پایانی'!$F$5,"--")</f>
        <v>19.5</v>
      </c>
      <c r="J38" s="205">
        <f>IF('4'!$E$5&gt;0,'4'!$E$5,"--")</f>
        <v>18.75</v>
      </c>
      <c r="K38" s="206">
        <f>IF(J38="--","--",'4'!$E$48)</f>
        <v>15.25</v>
      </c>
      <c r="L38" s="206"/>
      <c r="M38" s="205">
        <f>IF(J38="--","--",رتبه!$AQ$5)</f>
        <v>10</v>
      </c>
      <c r="N38" s="207">
        <f t="shared" si="1"/>
        <v>3.5</v>
      </c>
      <c r="O38" s="166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8"/>
    </row>
    <row r="39" spans="2:27" ht="20.100000000000001" customHeight="1">
      <c r="B39" s="208">
        <v>3</v>
      </c>
      <c r="C39" s="209" t="str">
        <f>IF('لیست کنترل نمرات مستمر و پایانی'!$G$1&gt;0,'لیست کنترل نمرات مستمر و پایانی'!$G$1,"-----")</f>
        <v>فلسفه</v>
      </c>
      <c r="D39" s="210"/>
      <c r="E39" s="210"/>
      <c r="F39" s="211"/>
      <c r="G39" s="212">
        <f>IF(J39="--","--",'لیست کنترل نمرات مستمر و پایانی'!$G$2)</f>
        <v>2</v>
      </c>
      <c r="H39" s="213">
        <f>IF('لیست کنترل نمرات مستمر و پایانی'!$G$5&gt;0,'لیست کنترل نمرات مستمر و پایانی'!$G$5,"--")</f>
        <v>17</v>
      </c>
      <c r="I39" s="213">
        <f>IF('لیست کنترل نمرات مستمر و پایانی'!$H$5&gt;0,'لیست کنترل نمرات مستمر و پایانی'!$H$5,"--")</f>
        <v>14</v>
      </c>
      <c r="J39" s="213">
        <f>IF('4'!$G$5&gt;0,'4'!$G$5,"--")</f>
        <v>15</v>
      </c>
      <c r="K39" s="167">
        <f>IF(J39="--","--",'4'!$G$48)</f>
        <v>13.25</v>
      </c>
      <c r="L39" s="167"/>
      <c r="M39" s="213">
        <f>IF(J39="--","--",رتبه!$AS$5)</f>
        <v>22</v>
      </c>
      <c r="N39" s="214">
        <f t="shared" si="1"/>
        <v>1.75</v>
      </c>
      <c r="O39" s="166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8"/>
    </row>
    <row r="40" spans="2:27" ht="20.100000000000001" customHeight="1">
      <c r="B40" s="200">
        <v>4</v>
      </c>
      <c r="C40" s="201" t="str">
        <f>IF('لیست کنترل نمرات مستمر و پایانی'!$I$1&gt;0,'لیست کنترل نمرات مستمر و پایانی'!$I$1,"-----")</f>
        <v>منطق</v>
      </c>
      <c r="D40" s="202"/>
      <c r="E40" s="202"/>
      <c r="F40" s="203"/>
      <c r="G40" s="204">
        <f>IF(J40="--","--",'لیست کنترل نمرات مستمر و پایانی'!$I$2)</f>
        <v>1</v>
      </c>
      <c r="H40" s="205">
        <f>IF('لیست کنترل نمرات مستمر و پایانی'!$I$5&gt;0,'لیست کنترل نمرات مستمر و پایانی'!$I$5,"--")</f>
        <v>15</v>
      </c>
      <c r="I40" s="205">
        <f>IF('لیست کنترل نمرات مستمر و پایانی'!$J$5&gt;0,'لیست کنترل نمرات مستمر و پایانی'!$J$5,"--")</f>
        <v>17</v>
      </c>
      <c r="J40" s="205">
        <f>IF('4'!$I$5&gt;0,'4'!$I$5,"--")</f>
        <v>16.5</v>
      </c>
      <c r="K40" s="206">
        <f>IF(J40="--","--",'4'!$I$48)</f>
        <v>18</v>
      </c>
      <c r="L40" s="206"/>
      <c r="M40" s="205">
        <f>IF(J40="--","--",رتبه!$AU$5)</f>
        <v>34</v>
      </c>
      <c r="N40" s="207">
        <f t="shared" si="1"/>
        <v>-1.5</v>
      </c>
      <c r="O40" s="166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8"/>
    </row>
    <row r="41" spans="2:27" ht="20.100000000000001" customHeight="1">
      <c r="B41" s="208">
        <v>5</v>
      </c>
      <c r="C41" s="209" t="str">
        <f>IF('لیست کنترل نمرات مستمر و پایانی'!$K$1&gt;0,'لیست کنترل نمرات مستمر و پایانی'!$K$1,"-----")</f>
        <v>جامعه شناسی</v>
      </c>
      <c r="D41" s="210"/>
      <c r="E41" s="210"/>
      <c r="F41" s="211"/>
      <c r="G41" s="212">
        <f>IF(J41="--","--",'لیست کنترل نمرات مستمر و پایانی'!$K$2)</f>
        <v>3</v>
      </c>
      <c r="H41" s="213">
        <f>IF('لیست کنترل نمرات مستمر و پایانی'!$K$5&gt;0,'لیست کنترل نمرات مستمر و پایانی'!$K$5,"--")</f>
        <v>10</v>
      </c>
      <c r="I41" s="213">
        <f>IF('لیست کنترل نمرات مستمر و پایانی'!$L$5&gt;0,'لیست کنترل نمرات مستمر و پایانی'!$L$5,"--")</f>
        <v>10</v>
      </c>
      <c r="J41" s="213">
        <f>IF('4'!$K$5&gt;0,'4'!$K$5,"--")</f>
        <v>10</v>
      </c>
      <c r="K41" s="167">
        <f>IF(J41="--","--",'4'!$K$48)</f>
        <v>14.25</v>
      </c>
      <c r="L41" s="167"/>
      <c r="M41" s="213">
        <f>IF(J41="--","--",رتبه!$AW$5)</f>
        <v>30</v>
      </c>
      <c r="N41" s="214">
        <f t="shared" si="1"/>
        <v>-4.25</v>
      </c>
      <c r="O41" s="166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8"/>
    </row>
    <row r="42" spans="2:27" ht="20.100000000000001" customHeight="1">
      <c r="B42" s="200">
        <v>6</v>
      </c>
      <c r="C42" s="201" t="str">
        <f>IF('لیست کنترل نمرات مستمر و پایانی'!$M$1&gt;0,'لیست کنترل نمرات مستمر و پایانی'!$M$1,"-----")</f>
        <v>روان شناسی</v>
      </c>
      <c r="D42" s="202"/>
      <c r="E42" s="202"/>
      <c r="F42" s="203"/>
      <c r="G42" s="204">
        <f>IF(J42="--","--",'لیست کنترل نمرات مستمر و پایانی'!$M$2)</f>
        <v>3</v>
      </c>
      <c r="H42" s="205">
        <f>IF('لیست کنترل نمرات مستمر و پایانی'!$M$5&gt;0,'لیست کنترل نمرات مستمر و پایانی'!$M$5,"--")</f>
        <v>16</v>
      </c>
      <c r="I42" s="205">
        <f>IF('لیست کنترل نمرات مستمر و پایانی'!$N$5&gt;0,'لیست کنترل نمرات مستمر و پایانی'!$N$5,"--")</f>
        <v>7</v>
      </c>
      <c r="J42" s="205">
        <f>IF('4'!$M$5&gt;0,'4'!$M$5,"--")</f>
        <v>10</v>
      </c>
      <c r="K42" s="206">
        <f>IF(J42="--","--",'4'!$M$48)</f>
        <v>12.25</v>
      </c>
      <c r="L42" s="206"/>
      <c r="M42" s="205">
        <f>IF(J42="--","--",رتبه!$AY$5)</f>
        <v>23</v>
      </c>
      <c r="N42" s="207">
        <f t="shared" si="1"/>
        <v>-2.25</v>
      </c>
      <c r="O42" s="166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8"/>
    </row>
    <row r="43" spans="2:27" ht="20.100000000000001" customHeight="1">
      <c r="B43" s="208">
        <v>7</v>
      </c>
      <c r="C43" s="209" t="str">
        <f>IF('لیست کنترل نمرات مستمر و پایانی'!$O$1&gt;0,'لیست کنترل نمرات مستمر و پایانی'!$O$1,"-----")</f>
        <v>زبان انگلیسی</v>
      </c>
      <c r="D43" s="210"/>
      <c r="E43" s="210"/>
      <c r="F43" s="211"/>
      <c r="G43" s="212">
        <f>IF(J43="--","--",'لیست کنترل نمرات مستمر و پایانی'!$O$2)</f>
        <v>1</v>
      </c>
      <c r="H43" s="213">
        <f>IF('لیست کنترل نمرات مستمر و پایانی'!$O$5&gt;0,'لیست کنترل نمرات مستمر و پایانی'!$O$5,"--")</f>
        <v>17</v>
      </c>
      <c r="I43" s="213">
        <f>IF('لیست کنترل نمرات مستمر و پایانی'!$P$5&gt;0,'لیست کنترل نمرات مستمر و پایانی'!$P$5,"--")</f>
        <v>14</v>
      </c>
      <c r="J43" s="213">
        <f>IF('4'!$O$5&gt;0,'4'!$O$5,"--")</f>
        <v>15</v>
      </c>
      <c r="K43" s="167">
        <f>IF(J43="--","--",'4'!$O$48)</f>
        <v>11.25</v>
      </c>
      <c r="L43" s="167"/>
      <c r="M43" s="213">
        <f>IF(J43="--","--",رتبه!$BA$5)</f>
        <v>13</v>
      </c>
      <c r="N43" s="214">
        <f t="shared" si="1"/>
        <v>3.75</v>
      </c>
      <c r="O43" s="166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8"/>
    </row>
    <row r="44" spans="2:27" ht="20.100000000000001" customHeight="1">
      <c r="B44" s="200">
        <v>8</v>
      </c>
      <c r="C44" s="201" t="str">
        <f>IF('لیست کنترل نمرات مستمر و پایانی'!$Q$1&gt;0,'لیست کنترل نمرات مستمر و پایانی'!$Q$1,"-----")</f>
        <v>ادبیات فارسی</v>
      </c>
      <c r="D44" s="202"/>
      <c r="E44" s="202"/>
      <c r="F44" s="203"/>
      <c r="G44" s="204">
        <f>IF(J44="--","--",'لیست کنترل نمرات مستمر و پایانی'!$Q$2)</f>
        <v>2</v>
      </c>
      <c r="H44" s="205">
        <f>IF('لیست کنترل نمرات مستمر و پایانی'!$Q$5&gt;0,'لیست کنترل نمرات مستمر و پایانی'!$Q$5,"--")</f>
        <v>5</v>
      </c>
      <c r="I44" s="205">
        <f>IF('لیست کنترل نمرات مستمر و پایانی'!$R$5&gt;0,'لیست کنترل نمرات مستمر و پایانی'!$R$5,"--")</f>
        <v>9</v>
      </c>
      <c r="J44" s="205">
        <f>IF('4'!$Q$5&gt;0,'4'!$Q$5,"--")</f>
        <v>7.75</v>
      </c>
      <c r="K44" s="206">
        <f>IF(J44="--","--",'4'!$Q$48)</f>
        <v>8.25</v>
      </c>
      <c r="L44" s="206"/>
      <c r="M44" s="205">
        <f>IF(J44="--","--",رتبه!$BC$5)</f>
        <v>21</v>
      </c>
      <c r="N44" s="207">
        <f t="shared" si="1"/>
        <v>-0.5</v>
      </c>
      <c r="O44" s="166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8"/>
    </row>
    <row r="45" spans="2:27" ht="20.100000000000001" customHeight="1">
      <c r="B45" s="208">
        <v>9</v>
      </c>
      <c r="C45" s="209" t="str">
        <f>IF('لیست کنترل نمرات مستمر و پایانی'!$S$1&gt;0,'لیست کنترل نمرات مستمر و پایانی'!$S$1,"-----")</f>
        <v>قافیه و عروض</v>
      </c>
      <c r="D45" s="210"/>
      <c r="E45" s="210"/>
      <c r="F45" s="211"/>
      <c r="G45" s="212">
        <f>IF(J45="--","--",'لیست کنترل نمرات مستمر و پایانی'!$S$2)</f>
        <v>2</v>
      </c>
      <c r="H45" s="213">
        <f>IF('لیست کنترل نمرات مستمر و پایانی'!$S$5&gt;0,'لیست کنترل نمرات مستمر و پایانی'!$S$5,"--")</f>
        <v>17</v>
      </c>
      <c r="I45" s="213">
        <f>IF('لیست کنترل نمرات مستمر و پایانی'!$T$5&gt;0,'لیست کنترل نمرات مستمر و پایانی'!$T$5,"--")</f>
        <v>11</v>
      </c>
      <c r="J45" s="213">
        <f>IF('4'!$S$5&gt;0,'4'!$S$5,"--")</f>
        <v>13</v>
      </c>
      <c r="K45" s="167">
        <f>IF(J45="--","--",'4'!$S$48)</f>
        <v>11.5</v>
      </c>
      <c r="L45" s="167"/>
      <c r="M45" s="213">
        <f>IF(J45="--","--",رتبه!$BE$5)</f>
        <v>11</v>
      </c>
      <c r="N45" s="214">
        <f t="shared" si="1"/>
        <v>1.5</v>
      </c>
      <c r="O45" s="166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8"/>
    </row>
    <row r="46" spans="2:27" ht="20.100000000000001" customHeight="1">
      <c r="B46" s="200">
        <v>10</v>
      </c>
      <c r="C46" s="201" t="str">
        <f>IF('لیست کنترل نمرات مستمر و پایانی'!$U$1&gt;0,'لیست کنترل نمرات مستمر و پایانی'!$U$1,"-----")</f>
        <v>عربی</v>
      </c>
      <c r="D46" s="202"/>
      <c r="E46" s="202"/>
      <c r="F46" s="203"/>
      <c r="G46" s="204">
        <f>IF(J46="--","--",'لیست کنترل نمرات مستمر و پایانی'!$U$2)</f>
        <v>2</v>
      </c>
      <c r="H46" s="205">
        <f>IF('لیست کنترل نمرات مستمر و پایانی'!$U$5&gt;0,'لیست کنترل نمرات مستمر و پایانی'!$U$5,"--")</f>
        <v>20</v>
      </c>
      <c r="I46" s="205">
        <f>IF('لیست کنترل نمرات مستمر و پایانی'!$V$5&gt;0,'لیست کنترل نمرات مستمر و پایانی'!$V$5,"--")</f>
        <v>20</v>
      </c>
      <c r="J46" s="205">
        <f>IF('4'!$U$5&gt;0,'4'!$U$5,"--")</f>
        <v>20</v>
      </c>
      <c r="K46" s="206">
        <f>IF(J46="--","--",'4'!$U$48)</f>
        <v>19.25</v>
      </c>
      <c r="L46" s="206"/>
      <c r="M46" s="205">
        <f>IF(J46="--","--",رتبه!$BG$5)</f>
        <v>1</v>
      </c>
      <c r="N46" s="207">
        <f t="shared" si="1"/>
        <v>0.75</v>
      </c>
      <c r="O46" s="166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8"/>
    </row>
    <row r="47" spans="2:27" ht="20.100000000000001" customHeight="1">
      <c r="B47" s="208">
        <v>11</v>
      </c>
      <c r="C47" s="209" t="str">
        <f>IF('لیست کنترل نمرات مستمر و پایانی'!$W$1&gt;0,'لیست کنترل نمرات مستمر و پایانی'!$W$1,"-----")</f>
        <v>ریاضی</v>
      </c>
      <c r="D47" s="210"/>
      <c r="E47" s="210"/>
      <c r="F47" s="211"/>
      <c r="G47" s="212">
        <f>IF(J47="--","--",'لیست کنترل نمرات مستمر و پایانی'!$W$2)</f>
        <v>4</v>
      </c>
      <c r="H47" s="213">
        <f>IF('لیست کنترل نمرات مستمر و پایانی'!$W$5&gt;0,'لیست کنترل نمرات مستمر و پایانی'!$W$5,"--")</f>
        <v>11</v>
      </c>
      <c r="I47" s="213">
        <f>IF('لیست کنترل نمرات مستمر و پایانی'!$X$5&gt;0,'لیست کنترل نمرات مستمر و پایانی'!$X$5,"--")</f>
        <v>13</v>
      </c>
      <c r="J47" s="213">
        <f>IF('4'!$W$5&gt;0,'4'!$W$5,"--")</f>
        <v>12.5</v>
      </c>
      <c r="K47" s="167">
        <f>IF(J47="--","--",'4'!$W$48)</f>
        <v>12.5</v>
      </c>
      <c r="L47" s="167"/>
      <c r="M47" s="213">
        <f>IF(J47="--","--",رتبه!$BI$5)</f>
        <v>20</v>
      </c>
      <c r="N47" s="214">
        <f t="shared" si="1"/>
        <v>0</v>
      </c>
      <c r="O47" s="166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8"/>
    </row>
    <row r="48" spans="2:27" ht="20.100000000000001" customHeight="1">
      <c r="B48" s="200">
        <v>12</v>
      </c>
      <c r="C48" s="201" t="str">
        <f>IF('لیست کنترل نمرات مستمر و پایانی'!$Y$1&gt;0,'لیست کنترل نمرات مستمر و پایانی'!$Y$1,"-----")</f>
        <v>زیست شناسی</v>
      </c>
      <c r="D48" s="202"/>
      <c r="E48" s="202"/>
      <c r="F48" s="203"/>
      <c r="G48" s="204">
        <f>IF(J48="--","--",'لیست کنترل نمرات مستمر و پایانی'!$Y$2)</f>
        <v>4</v>
      </c>
      <c r="H48" s="205">
        <f>IF('لیست کنترل نمرات مستمر و پایانی'!$Y$5&gt;0,'لیست کنترل نمرات مستمر و پایانی'!$Y$5,"--")</f>
        <v>20</v>
      </c>
      <c r="I48" s="205">
        <f>IF('لیست کنترل نمرات مستمر و پایانی'!$Z$5&gt;0,'لیست کنترل نمرات مستمر و پایانی'!$Z$5,"--")</f>
        <v>20</v>
      </c>
      <c r="J48" s="205">
        <f>IF('4'!$Y$5&gt;0,'4'!$Y$5,"--")</f>
        <v>20</v>
      </c>
      <c r="K48" s="206">
        <f>IF(J48="--","--",'4'!$Y$48)</f>
        <v>17</v>
      </c>
      <c r="L48" s="206"/>
      <c r="M48" s="205">
        <f>IF(J48="--","--",رتبه!$BK$5)</f>
        <v>1</v>
      </c>
      <c r="N48" s="207">
        <f t="shared" si="1"/>
        <v>3</v>
      </c>
      <c r="O48" s="166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8"/>
    </row>
    <row r="49" spans="2:27" ht="20.100000000000001" customHeight="1">
      <c r="B49" s="208">
        <v>13</v>
      </c>
      <c r="C49" s="209" t="str">
        <f>IF('لیست کنترل نمرات مستمر و پایانی'!$AA$1&gt;0,'لیست کنترل نمرات مستمر و پایانی'!$AA$1,"-----")</f>
        <v>جغرافیای استان</v>
      </c>
      <c r="D49" s="210"/>
      <c r="E49" s="210"/>
      <c r="F49" s="211"/>
      <c r="G49" s="212">
        <f>IF(J49="--","--",'لیست کنترل نمرات مستمر و پایانی'!$AA$2)</f>
        <v>3</v>
      </c>
      <c r="H49" s="213">
        <f>IF('لیست کنترل نمرات مستمر و پایانی'!$AA$5&gt;0,'لیست کنترل نمرات مستمر و پایانی'!$AA$5,"--")</f>
        <v>20</v>
      </c>
      <c r="I49" s="213">
        <f>IF('لیست کنترل نمرات مستمر و پایانی'!$AB$5&gt;0,'لیست کنترل نمرات مستمر و پایانی'!$AB$5,"--")</f>
        <v>20</v>
      </c>
      <c r="J49" s="213">
        <f>IF('4'!$AA$5&gt;0,'4'!$AA$5,"--")</f>
        <v>20</v>
      </c>
      <c r="K49" s="167">
        <f>IF(J49="--","--",'4'!$AA$48)</f>
        <v>16.5</v>
      </c>
      <c r="L49" s="167"/>
      <c r="M49" s="213">
        <f>IF(J49="--","--",رتبه!$BM$5)</f>
        <v>1</v>
      </c>
      <c r="N49" s="214">
        <f t="shared" si="1"/>
        <v>3.5</v>
      </c>
      <c r="O49" s="166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8"/>
    </row>
    <row r="50" spans="2:27" ht="20.100000000000001" customHeight="1">
      <c r="B50" s="200">
        <v>14</v>
      </c>
      <c r="C50" s="201" t="str">
        <f>IF('لیست کنترل نمرات مستمر و پایانی'!$AC$1&gt;0,'لیست کنترل نمرات مستمر و پایانی'!$AC$1,"-----")</f>
        <v>نگارش</v>
      </c>
      <c r="D50" s="202"/>
      <c r="E50" s="202"/>
      <c r="F50" s="203"/>
      <c r="G50" s="204">
        <f>IF(J50="--","--",'لیست کنترل نمرات مستمر و پایانی'!$AC$2)</f>
        <v>2</v>
      </c>
      <c r="H50" s="205">
        <f>IF('لیست کنترل نمرات مستمر و پایانی'!$AC$5&gt;0,'لیست کنترل نمرات مستمر و پایانی'!$AC$5,"--")</f>
        <v>20</v>
      </c>
      <c r="I50" s="205">
        <f>IF('لیست کنترل نمرات مستمر و پایانی'!$AD$5&gt;0,'لیست کنترل نمرات مستمر و پایانی'!$AD$5,"--")</f>
        <v>20</v>
      </c>
      <c r="J50" s="205">
        <f>IF('4'!$AC$5&gt;0,'4'!$AC$5,"--")</f>
        <v>20</v>
      </c>
      <c r="K50" s="206">
        <f>IF(J50="--","--",'4'!$AC$48)</f>
        <v>19.75</v>
      </c>
      <c r="L50" s="206"/>
      <c r="M50" s="205">
        <f>IF(J50="--","--",رتبه!$BO$5)</f>
        <v>1</v>
      </c>
      <c r="N50" s="207">
        <f t="shared" si="1"/>
        <v>0.25</v>
      </c>
      <c r="O50" s="166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8"/>
    </row>
    <row r="51" spans="2:27" ht="20.100000000000001" customHeight="1">
      <c r="B51" s="208">
        <v>15</v>
      </c>
      <c r="C51" s="209" t="str">
        <f>IF('لیست کنترل نمرات مستمر و پایانی'!$AE$1&gt;0,'لیست کنترل نمرات مستمر و پایانی'!$AE$1,"-----")</f>
        <v>متون ادبی</v>
      </c>
      <c r="D51" s="210"/>
      <c r="E51" s="210"/>
      <c r="F51" s="211"/>
      <c r="G51" s="212">
        <f>IF(J51="--","--",'لیست کنترل نمرات مستمر و پایانی'!$AE$2)</f>
        <v>2</v>
      </c>
      <c r="H51" s="213">
        <f>IF('لیست کنترل نمرات مستمر و پایانی'!$AE$5&gt;0,'لیست کنترل نمرات مستمر و پایانی'!$AE$5,"--")</f>
        <v>20</v>
      </c>
      <c r="I51" s="213">
        <f>IF('لیست کنترل نمرات مستمر و پایانی'!$AF$5&gt;0,'لیست کنترل نمرات مستمر و پایانی'!$AF$5,"--")</f>
        <v>20</v>
      </c>
      <c r="J51" s="213">
        <f>IF('4'!$AE$5&gt;0,'4'!$AE$5,"--")</f>
        <v>20</v>
      </c>
      <c r="K51" s="167">
        <f>IF(J51="--","--",'4'!$AE$48)</f>
        <v>19.25</v>
      </c>
      <c r="L51" s="167"/>
      <c r="M51" s="213">
        <f>IF(J51="--","--",رتبه!$BQ$5)</f>
        <v>1</v>
      </c>
      <c r="N51" s="214">
        <f t="shared" si="1"/>
        <v>0.75</v>
      </c>
      <c r="O51" s="166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8"/>
    </row>
    <row r="52" spans="2:27" ht="20.100000000000001" customHeight="1">
      <c r="B52" s="200">
        <v>16</v>
      </c>
      <c r="C52" s="201" t="str">
        <f>IF('لیست کنترل نمرات مستمر و پایانی'!$AG$1&gt;0,'لیست کنترل نمرات مستمر و پایانی'!$AG$1,"-----")</f>
        <v>آمادگی دفاعی</v>
      </c>
      <c r="D52" s="202"/>
      <c r="E52" s="202"/>
      <c r="F52" s="203"/>
      <c r="G52" s="204">
        <f>IF(J52="--","--",'لیست کنترل نمرات مستمر و پایانی'!$AG$2)</f>
        <v>3</v>
      </c>
      <c r="H52" s="205">
        <f>IF('لیست کنترل نمرات مستمر و پایانی'!$AG$5&gt;0,'لیست کنترل نمرات مستمر و پایانی'!$AG$5,"--")</f>
        <v>20</v>
      </c>
      <c r="I52" s="205">
        <f>IF('لیست کنترل نمرات مستمر و پایانی'!$AH$5&gt;0,'لیست کنترل نمرات مستمر و پایانی'!$AH$5,"--")</f>
        <v>20</v>
      </c>
      <c r="J52" s="205">
        <f>IF('4'!$AG$5&gt;0,'4'!$AG$5,"--")</f>
        <v>20</v>
      </c>
      <c r="K52" s="206">
        <f>IF(J52="--","--",'4'!$AG$48)</f>
        <v>17.25</v>
      </c>
      <c r="L52" s="206"/>
      <c r="M52" s="205">
        <f>IF(J52="--","--",رتبه!$BS$5)</f>
        <v>1</v>
      </c>
      <c r="N52" s="207">
        <f t="shared" si="1"/>
        <v>2.75</v>
      </c>
      <c r="O52" s="166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8"/>
    </row>
    <row r="53" spans="2:27" ht="20.100000000000001" customHeight="1">
      <c r="B53" s="208">
        <v>17</v>
      </c>
      <c r="C53" s="209" t="str">
        <f>IF('لیست کنترل نمرات مستمر و پایانی'!$AI$1&gt;0,'لیست کنترل نمرات مستمر و پایانی'!$AI$1,"-----")</f>
        <v>تاریخ</v>
      </c>
      <c r="D53" s="210"/>
      <c r="E53" s="210"/>
      <c r="F53" s="211"/>
      <c r="G53" s="212">
        <f>IF(J53="--","--",'لیست کنترل نمرات مستمر و پایانی'!$AI$2)</f>
        <v>2</v>
      </c>
      <c r="H53" s="213">
        <f>IF('لیست کنترل نمرات مستمر و پایانی'!$AI$5&gt;0,'لیست کنترل نمرات مستمر و پایانی'!$AI$5,"--")</f>
        <v>20</v>
      </c>
      <c r="I53" s="213">
        <f>IF('لیست کنترل نمرات مستمر و پایانی'!$AJ$5&gt;0,'لیست کنترل نمرات مستمر و پایانی'!$AJ$5,"--")</f>
        <v>20</v>
      </c>
      <c r="J53" s="213">
        <f>IF('4'!$AI$5&gt;0,'4'!$AI$5,"--")</f>
        <v>20</v>
      </c>
      <c r="K53" s="167">
        <f>IF(J53="--","--",'4'!$AI$48)</f>
        <v>18.75</v>
      </c>
      <c r="L53" s="167"/>
      <c r="M53" s="213">
        <f>IF(J53="--","--",رتبه!$BU$5)</f>
        <v>1</v>
      </c>
      <c r="N53" s="214">
        <f t="shared" si="1"/>
        <v>1.25</v>
      </c>
      <c r="O53" s="166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8"/>
    </row>
    <row r="54" spans="2:27" ht="20.100000000000001" customHeight="1">
      <c r="B54" s="200">
        <v>18</v>
      </c>
      <c r="C54" s="201" t="str">
        <f>IF('لیست کنترل نمرات مستمر و پایانی'!$AK$1&gt;0,'لیست کنترل نمرات مستمر و پایانی'!$AK$1,"-----")</f>
        <v>تربیت بدنی</v>
      </c>
      <c r="D54" s="202"/>
      <c r="E54" s="202"/>
      <c r="F54" s="203"/>
      <c r="G54" s="204">
        <f>IF(J54="--","--",'لیست کنترل نمرات مستمر و پایانی'!$AK$2)</f>
        <v>2</v>
      </c>
      <c r="H54" s="205" t="str">
        <f>IF('لیست کنترل نمرات مستمر و پایانی'!$AK$5&gt;0,'لیست کنترل نمرات مستمر و پایانی'!$AK$5,"--")</f>
        <v>--</v>
      </c>
      <c r="I54" s="205">
        <f>IF('لیست کنترل نمرات مستمر و پایانی'!$AL$5&gt;0,'لیست کنترل نمرات مستمر و پایانی'!$AL$5,"--")</f>
        <v>19</v>
      </c>
      <c r="J54" s="205">
        <f>IF('4'!$AK$5&gt;0,'4'!$AK$5,"--")</f>
        <v>19</v>
      </c>
      <c r="K54" s="206">
        <f>IF(J54="--","--",'4'!$AK$48)</f>
        <v>18.75</v>
      </c>
      <c r="L54" s="206"/>
      <c r="M54" s="205">
        <f>IF(J54="--","--",رتبه!$BW$5)</f>
        <v>25</v>
      </c>
      <c r="N54" s="207">
        <f t="shared" si="1"/>
        <v>0.25</v>
      </c>
      <c r="O54" s="166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8"/>
    </row>
    <row r="55" spans="2:27" ht="20.100000000000001" customHeight="1" thickBot="1">
      <c r="B55" s="215">
        <v>19</v>
      </c>
      <c r="C55" s="216" t="str">
        <f>IF('لیست کنترل نمرات مستمر و پایانی'!$AM$1&gt;0,'لیست کنترل نمرات مستمر و پایانی'!$AM$1,"-----")</f>
        <v>انضباط</v>
      </c>
      <c r="D55" s="217"/>
      <c r="E55" s="217"/>
      <c r="F55" s="218"/>
      <c r="G55" s="219">
        <f>IF(J55="--","--",'لیست کنترل نمرات مستمر و پایانی'!$AM$2)</f>
        <v>2</v>
      </c>
      <c r="H55" s="220" t="str">
        <f>IF('لیست کنترل نمرات مستمر و پایانی'!$AM$5&gt;0,'لیست کنترل نمرات مستمر و پایانی'!$AM$5,"--")</f>
        <v>--</v>
      </c>
      <c r="I55" s="220">
        <f>IF('لیست کنترل نمرات مستمر و پایانی'!$AN$5&gt;0,'لیست کنترل نمرات مستمر و پایانی'!$AN$5,"--")</f>
        <v>18</v>
      </c>
      <c r="J55" s="220">
        <f>IF('4'!$AM$5&gt;0,'4'!$AM$5,"--")</f>
        <v>18</v>
      </c>
      <c r="K55" s="181">
        <f>IF(J55="--","--",'4'!$AM$48)</f>
        <v>14.5</v>
      </c>
      <c r="L55" s="181"/>
      <c r="M55" s="220">
        <f>IF(J55="--","--",رتبه!$BY$5)</f>
        <v>13</v>
      </c>
      <c r="N55" s="221">
        <f t="shared" si="1"/>
        <v>3.5</v>
      </c>
      <c r="O55" s="222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2"/>
    </row>
    <row r="56" spans="2:27" ht="20.100000000000001" customHeight="1" thickBot="1"/>
    <row r="57" spans="2:27" ht="20.100000000000001" customHeight="1" thickBot="1">
      <c r="B57" s="155"/>
      <c r="C57" s="156"/>
      <c r="D57" s="156"/>
      <c r="E57" s="156"/>
      <c r="F57" s="156"/>
      <c r="G57" s="157"/>
      <c r="H57" s="158"/>
      <c r="I57" s="159" t="str">
        <f>'ورود اطلاعات'!$C$6</f>
        <v>مدیریت آموزش و پرورش تهران</v>
      </c>
      <c r="J57" s="160"/>
      <c r="K57" s="160"/>
      <c r="L57" s="160"/>
      <c r="M57" s="160"/>
      <c r="N57" s="160"/>
      <c r="O57" s="160"/>
      <c r="P57" s="160"/>
      <c r="Q57" s="161"/>
      <c r="R57" s="158"/>
      <c r="S57" s="162" t="str">
        <f>'ورود نمرات'!$A$3</f>
        <v>نام</v>
      </c>
      <c r="T57" s="163"/>
      <c r="U57" s="164"/>
      <c r="V57" s="165" t="str">
        <f>'ورود نمرات'!$A$6</f>
        <v xml:space="preserve">ابوالفضل  </v>
      </c>
      <c r="W57" s="156"/>
      <c r="X57" s="156"/>
      <c r="Y57" s="156"/>
      <c r="Z57" s="156"/>
      <c r="AA57" s="157"/>
    </row>
    <row r="58" spans="2:27" ht="20.100000000000001" customHeight="1">
      <c r="B58" s="166"/>
      <c r="C58" s="167"/>
      <c r="D58" s="167"/>
      <c r="E58" s="167"/>
      <c r="F58" s="167"/>
      <c r="G58" s="168"/>
      <c r="H58" s="158"/>
      <c r="I58" s="162" t="str">
        <f>'ورود اطلاعات'!$A$7</f>
        <v>نام واحد آموزشی</v>
      </c>
      <c r="J58" s="163"/>
      <c r="K58" s="164"/>
      <c r="L58" s="169" t="str">
        <f>'ورود اطلاعات'!$C$7</f>
        <v>دبیرستان دانش پسند</v>
      </c>
      <c r="M58" s="170"/>
      <c r="N58" s="170"/>
      <c r="O58" s="170"/>
      <c r="P58" s="170"/>
      <c r="Q58" s="171"/>
      <c r="R58" s="158"/>
      <c r="S58" s="172" t="str">
        <f>'ورود نمرات'!$B$3</f>
        <v>نام خانوادگی</v>
      </c>
      <c r="T58" s="173"/>
      <c r="U58" s="174"/>
      <c r="V58" s="175" t="str">
        <f>'ورود نمرات'!$B$6</f>
        <v>اسلامی</v>
      </c>
      <c r="W58" s="167"/>
      <c r="X58" s="167"/>
      <c r="Y58" s="167"/>
      <c r="Z58" s="167"/>
      <c r="AA58" s="168"/>
    </row>
    <row r="59" spans="2:27" ht="20.100000000000001" customHeight="1">
      <c r="B59" s="166"/>
      <c r="C59" s="167"/>
      <c r="D59" s="167"/>
      <c r="E59" s="167"/>
      <c r="F59" s="167"/>
      <c r="G59" s="168"/>
      <c r="H59" s="158"/>
      <c r="I59" s="172" t="str">
        <f>'ورود اطلاعات'!$A$2</f>
        <v>سال تحصیلی</v>
      </c>
      <c r="J59" s="173"/>
      <c r="K59" s="174"/>
      <c r="L59" s="175" t="str">
        <f>'ورود اطلاعات'!$C$2</f>
        <v>1402-1403</v>
      </c>
      <c r="M59" s="167"/>
      <c r="N59" s="167"/>
      <c r="O59" s="167"/>
      <c r="P59" s="167"/>
      <c r="Q59" s="168"/>
      <c r="R59" s="158"/>
      <c r="S59" s="172" t="str">
        <f>'ورود اطلاعات'!$A$4</f>
        <v>رشته</v>
      </c>
      <c r="T59" s="173"/>
      <c r="U59" s="174"/>
      <c r="V59" s="175" t="str">
        <f>'ورود اطلاعات'!$C$4</f>
        <v>انسانی</v>
      </c>
      <c r="W59" s="167"/>
      <c r="X59" s="167"/>
      <c r="Y59" s="167"/>
      <c r="Z59" s="167"/>
      <c r="AA59" s="168"/>
    </row>
    <row r="60" spans="2:27" ht="20.100000000000001" customHeight="1">
      <c r="B60" s="166"/>
      <c r="C60" s="167"/>
      <c r="D60" s="167"/>
      <c r="E60" s="167"/>
      <c r="F60" s="167"/>
      <c r="G60" s="168"/>
      <c r="H60" s="158"/>
      <c r="I60" s="172" t="str">
        <f>'ورود اطلاعات'!$A$3</f>
        <v>نوبت امتحانی</v>
      </c>
      <c r="J60" s="173"/>
      <c r="K60" s="174"/>
      <c r="L60" s="175" t="str">
        <f>'ورود اطلاعات'!$C$3</f>
        <v>نوبت اول</v>
      </c>
      <c r="M60" s="167"/>
      <c r="N60" s="167"/>
      <c r="O60" s="167"/>
      <c r="P60" s="167"/>
      <c r="Q60" s="168"/>
      <c r="R60" s="158"/>
      <c r="S60" s="172" t="str">
        <f>'لیست کنترل نمرات مستمر و پایانی'!$AO$1</f>
        <v>معدل</v>
      </c>
      <c r="T60" s="173"/>
      <c r="U60" s="174"/>
      <c r="V60" s="176">
        <f>'لیست کنترل نمرات مستمر و پایانی'!$AO$6</f>
        <v>13.287878787878789</v>
      </c>
      <c r="W60" s="167"/>
      <c r="X60" s="167"/>
      <c r="Y60" s="167"/>
      <c r="Z60" s="167"/>
      <c r="AA60" s="168"/>
    </row>
    <row r="61" spans="2:27" ht="20.100000000000001" customHeight="1" thickBot="1">
      <c r="B61" s="166"/>
      <c r="C61" s="167"/>
      <c r="D61" s="167"/>
      <c r="E61" s="167"/>
      <c r="F61" s="167"/>
      <c r="G61" s="168"/>
      <c r="H61" s="158"/>
      <c r="I61" s="177" t="str">
        <f>'ورود اطلاعات'!$A$5</f>
        <v>کلاس</v>
      </c>
      <c r="J61" s="178"/>
      <c r="K61" s="179"/>
      <c r="L61" s="180">
        <f>'ورود اطلاعات'!$C$5</f>
        <v>102</v>
      </c>
      <c r="M61" s="181"/>
      <c r="N61" s="181"/>
      <c r="O61" s="181"/>
      <c r="P61" s="181"/>
      <c r="Q61" s="182"/>
      <c r="R61" s="158"/>
      <c r="S61" s="177" t="str">
        <f>'لیست کنترل نمرات مستمر و پایانی'!$AP$1</f>
        <v>رتبه کلاسی</v>
      </c>
      <c r="T61" s="178"/>
      <c r="U61" s="179"/>
      <c r="V61" s="180">
        <f>'لیست کنترل نمرات مستمر و پایانی'!$AP$6</f>
        <v>36</v>
      </c>
      <c r="W61" s="181"/>
      <c r="X61" s="181"/>
      <c r="Y61" s="181"/>
      <c r="Z61" s="181"/>
      <c r="AA61" s="182"/>
    </row>
    <row r="62" spans="2:27" ht="20.100000000000001" customHeight="1" thickBot="1">
      <c r="B62" s="183"/>
      <c r="C62" s="184"/>
      <c r="D62" s="184"/>
      <c r="E62" s="184"/>
      <c r="F62" s="184"/>
      <c r="G62" s="185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</row>
    <row r="63" spans="2:27" ht="20.100000000000001" customHeight="1" thickBot="1">
      <c r="B63" s="186" t="s">
        <v>23</v>
      </c>
      <c r="C63" s="187" t="s">
        <v>9</v>
      </c>
      <c r="D63" s="188"/>
      <c r="E63" s="188"/>
      <c r="F63" s="189"/>
      <c r="G63" s="190" t="s">
        <v>20</v>
      </c>
      <c r="H63" s="191" t="s">
        <v>15</v>
      </c>
      <c r="I63" s="191" t="s">
        <v>16</v>
      </c>
      <c r="J63" s="191" t="s">
        <v>21</v>
      </c>
      <c r="K63" s="188" t="s">
        <v>22</v>
      </c>
      <c r="L63" s="188"/>
      <c r="M63" s="191" t="s">
        <v>19</v>
      </c>
      <c r="N63" s="192" t="s">
        <v>24</v>
      </c>
      <c r="O63" s="155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7"/>
    </row>
    <row r="64" spans="2:27" ht="20.100000000000001" customHeight="1">
      <c r="B64" s="193">
        <v>1</v>
      </c>
      <c r="C64" s="194" t="str">
        <f>IF('لیست کنترل نمرات مستمر و پایانی'!$C$1&gt;0,'لیست کنترل نمرات مستمر و پایانی'!$C$1,"-----")</f>
        <v>قرآن</v>
      </c>
      <c r="D64" s="195"/>
      <c r="E64" s="195"/>
      <c r="F64" s="196"/>
      <c r="G64" s="197">
        <f>IF(J64="--","--",'لیست کنترل نمرات مستمر و پایانی'!$C$2)</f>
        <v>2</v>
      </c>
      <c r="H64" s="198">
        <f>IF('لیست کنترل نمرات مستمر و پایانی'!$C$6&gt;0,'لیست کنترل نمرات مستمر و پایانی'!$C$6,"--")</f>
        <v>10</v>
      </c>
      <c r="I64" s="198">
        <f>IF('لیست کنترل نمرات مستمر و پایانی'!$D$6&gt;0,'لیست کنترل نمرات مستمر و پایانی'!$D$6,"--")</f>
        <v>10</v>
      </c>
      <c r="J64" s="198">
        <f>IF('4'!$C$6&gt;0,'4'!$C$6,"--")</f>
        <v>10</v>
      </c>
      <c r="K64" s="170">
        <f>IF(J64="--","--",'4'!$C$48)</f>
        <v>17.25</v>
      </c>
      <c r="L64" s="170"/>
      <c r="M64" s="198">
        <f>IF(J64="--","--",رتبه!$AO$6)</f>
        <v>41</v>
      </c>
      <c r="N64" s="199">
        <f t="shared" ref="N64:N82" si="2">IF(J64="--","--",J64-K64)</f>
        <v>-7.25</v>
      </c>
      <c r="O64" s="166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8"/>
    </row>
    <row r="65" spans="2:27" ht="20.100000000000001" customHeight="1">
      <c r="B65" s="200">
        <v>2</v>
      </c>
      <c r="C65" s="201" t="str">
        <f>IF('لیست کنترل نمرات مستمر و پایانی'!$E$1&gt;0,'لیست کنترل نمرات مستمر و پایانی'!$E$1,"-----")</f>
        <v>معارف اسلامی</v>
      </c>
      <c r="D65" s="202"/>
      <c r="E65" s="202"/>
      <c r="F65" s="203"/>
      <c r="G65" s="204">
        <f>IF(J65="--","--",'لیست کنترل نمرات مستمر و پایانی'!$E$2)</f>
        <v>2</v>
      </c>
      <c r="H65" s="205">
        <f>IF('لیست کنترل نمرات مستمر و پایانی'!$E$6&gt;0,'لیست کنترل نمرات مستمر و پایانی'!$E$6,"--")</f>
        <v>14</v>
      </c>
      <c r="I65" s="205">
        <f>IF('لیست کنترل نمرات مستمر و پایانی'!$F$6&gt;0,'لیست کنترل نمرات مستمر و پایانی'!$F$6,"--")</f>
        <v>12</v>
      </c>
      <c r="J65" s="205">
        <f>IF('4'!$E$6&gt;0,'4'!$E$6,"--")</f>
        <v>12.75</v>
      </c>
      <c r="K65" s="206">
        <f>IF(J65="--","--",'4'!$E$48)</f>
        <v>15.25</v>
      </c>
      <c r="L65" s="206"/>
      <c r="M65" s="205">
        <f>IF(J65="--","--",رتبه!$AQ$6)</f>
        <v>31</v>
      </c>
      <c r="N65" s="207">
        <f t="shared" si="2"/>
        <v>-2.5</v>
      </c>
      <c r="O65" s="166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8"/>
    </row>
    <row r="66" spans="2:27" ht="20.100000000000001" customHeight="1">
      <c r="B66" s="208">
        <v>3</v>
      </c>
      <c r="C66" s="209" t="str">
        <f>IF('لیست کنترل نمرات مستمر و پایانی'!$G$1&gt;0,'لیست کنترل نمرات مستمر و پایانی'!$G$1,"-----")</f>
        <v>فلسفه</v>
      </c>
      <c r="D66" s="210"/>
      <c r="E66" s="210"/>
      <c r="F66" s="211"/>
      <c r="G66" s="212">
        <f>IF(J66="--","--",'لیست کنترل نمرات مستمر و پایانی'!$G$2)</f>
        <v>2</v>
      </c>
      <c r="H66" s="213">
        <f>IF('لیست کنترل نمرات مستمر و پایانی'!$G$6&gt;0,'لیست کنترل نمرات مستمر و پایانی'!$G$6,"--")</f>
        <v>12</v>
      </c>
      <c r="I66" s="213">
        <f>IF('لیست کنترل نمرات مستمر و پایانی'!$H$6&gt;0,'لیست کنترل نمرات مستمر و پایانی'!$H$6,"--")</f>
        <v>3</v>
      </c>
      <c r="J66" s="213">
        <f>IF('4'!$G$6&gt;0,'4'!$G$6,"--")</f>
        <v>6</v>
      </c>
      <c r="K66" s="167">
        <f>IF(J66="--","--",'4'!$G$48)</f>
        <v>13.25</v>
      </c>
      <c r="L66" s="167"/>
      <c r="M66" s="213">
        <f>IF(J66="--","--",رتبه!$AS$6)</f>
        <v>36</v>
      </c>
      <c r="N66" s="214">
        <f t="shared" si="2"/>
        <v>-7.25</v>
      </c>
      <c r="O66" s="166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8"/>
    </row>
    <row r="67" spans="2:27" ht="20.100000000000001" customHeight="1">
      <c r="B67" s="200">
        <v>4</v>
      </c>
      <c r="C67" s="201" t="str">
        <f>IF('لیست کنترل نمرات مستمر و پایانی'!$I$1&gt;0,'لیست کنترل نمرات مستمر و پایانی'!$I$1,"-----")</f>
        <v>منطق</v>
      </c>
      <c r="D67" s="202"/>
      <c r="E67" s="202"/>
      <c r="F67" s="203"/>
      <c r="G67" s="204">
        <f>IF(J67="--","--",'لیست کنترل نمرات مستمر و پایانی'!$I$2)</f>
        <v>1</v>
      </c>
      <c r="H67" s="205">
        <f>IF('لیست کنترل نمرات مستمر و پایانی'!$I$6&gt;0,'لیست کنترل نمرات مستمر و پایانی'!$I$6,"--")</f>
        <v>10</v>
      </c>
      <c r="I67" s="205">
        <f>IF('لیست کنترل نمرات مستمر و پایانی'!$J$6&gt;0,'لیست کنترل نمرات مستمر و پایانی'!$J$6,"--")</f>
        <v>17</v>
      </c>
      <c r="J67" s="205">
        <f>IF('4'!$I$6&gt;0,'4'!$I$6,"--")</f>
        <v>14.75</v>
      </c>
      <c r="K67" s="206">
        <f>IF(J67="--","--",'4'!$I$48)</f>
        <v>18</v>
      </c>
      <c r="L67" s="206"/>
      <c r="M67" s="205">
        <f>IF(J67="--","--",رتبه!$AU$6)</f>
        <v>38</v>
      </c>
      <c r="N67" s="207">
        <f t="shared" si="2"/>
        <v>-3.25</v>
      </c>
      <c r="O67" s="166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8"/>
    </row>
    <row r="68" spans="2:27" ht="20.100000000000001" customHeight="1">
      <c r="B68" s="208">
        <v>5</v>
      </c>
      <c r="C68" s="209" t="str">
        <f>IF('لیست کنترل نمرات مستمر و پایانی'!$K$1&gt;0,'لیست کنترل نمرات مستمر و پایانی'!$K$1,"-----")</f>
        <v>جامعه شناسی</v>
      </c>
      <c r="D68" s="210"/>
      <c r="E68" s="210"/>
      <c r="F68" s="211"/>
      <c r="G68" s="212">
        <f>IF(J68="--","--",'لیست کنترل نمرات مستمر و پایانی'!$K$2)</f>
        <v>3</v>
      </c>
      <c r="H68" s="213">
        <f>IF('لیست کنترل نمرات مستمر و پایانی'!$K$6&gt;0,'لیست کنترل نمرات مستمر و پایانی'!$K$6,"--")</f>
        <v>14</v>
      </c>
      <c r="I68" s="213" t="str">
        <f>IF('لیست کنترل نمرات مستمر و پایانی'!$L$6&gt;0,'لیست کنترل نمرات مستمر و پایانی'!$L$6,"--")</f>
        <v>غ غ</v>
      </c>
      <c r="J68" s="213">
        <f>IF('4'!$K$6&gt;0,'4'!$K$6,"--")</f>
        <v>4.75</v>
      </c>
      <c r="K68" s="167">
        <f>IF(J68="--","--",'4'!$K$48)</f>
        <v>14.25</v>
      </c>
      <c r="L68" s="167"/>
      <c r="M68" s="213">
        <f>IF(J68="--","--",رتبه!$AW$6)</f>
        <v>42</v>
      </c>
      <c r="N68" s="214">
        <f t="shared" si="2"/>
        <v>-9.5</v>
      </c>
      <c r="O68" s="166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8"/>
    </row>
    <row r="69" spans="2:27" ht="20.100000000000001" customHeight="1">
      <c r="B69" s="200">
        <v>6</v>
      </c>
      <c r="C69" s="201" t="str">
        <f>IF('لیست کنترل نمرات مستمر و پایانی'!$M$1&gt;0,'لیست کنترل نمرات مستمر و پایانی'!$M$1,"-----")</f>
        <v>روان شناسی</v>
      </c>
      <c r="D69" s="202"/>
      <c r="E69" s="202"/>
      <c r="F69" s="203"/>
      <c r="G69" s="204">
        <f>IF(J69="--","--",'لیست کنترل نمرات مستمر و پایانی'!$M$2)</f>
        <v>3</v>
      </c>
      <c r="H69" s="205">
        <f>IF('لیست کنترل نمرات مستمر و پایانی'!$M$6&gt;0,'لیست کنترل نمرات مستمر و پایانی'!$M$6,"--")</f>
        <v>13</v>
      </c>
      <c r="I69" s="205">
        <f>IF('لیست کنترل نمرات مستمر و پایانی'!$N$6&gt;0,'لیست کنترل نمرات مستمر و پایانی'!$N$6,"--")</f>
        <v>4</v>
      </c>
      <c r="J69" s="205">
        <f>IF('4'!$M$6&gt;0,'4'!$M$6,"--")</f>
        <v>7</v>
      </c>
      <c r="K69" s="206">
        <f>IF(J69="--","--",'4'!$M$48)</f>
        <v>12.25</v>
      </c>
      <c r="L69" s="206"/>
      <c r="M69" s="205">
        <f>IF(J69="--","--",رتبه!$AY$6)</f>
        <v>41</v>
      </c>
      <c r="N69" s="207">
        <f t="shared" si="2"/>
        <v>-5.25</v>
      </c>
      <c r="O69" s="166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8"/>
    </row>
    <row r="70" spans="2:27" ht="20.100000000000001" customHeight="1">
      <c r="B70" s="208">
        <v>7</v>
      </c>
      <c r="C70" s="209" t="str">
        <f>IF('لیست کنترل نمرات مستمر و پایانی'!$O$1&gt;0,'لیست کنترل نمرات مستمر و پایانی'!$O$1,"-----")</f>
        <v>زبان انگلیسی</v>
      </c>
      <c r="D70" s="210"/>
      <c r="E70" s="210"/>
      <c r="F70" s="211"/>
      <c r="G70" s="212">
        <f>IF(J70="--","--",'لیست کنترل نمرات مستمر و پایانی'!$O$2)</f>
        <v>1</v>
      </c>
      <c r="H70" s="213">
        <f>IF('لیست کنترل نمرات مستمر و پایانی'!$O$6&gt;0,'لیست کنترل نمرات مستمر و پایانی'!$O$6,"--")</f>
        <v>5</v>
      </c>
      <c r="I70" s="213">
        <f>IF('لیست کنترل نمرات مستمر و پایانی'!$P$6&gt;0,'لیست کنترل نمرات مستمر و پایانی'!$P$6,"--")</f>
        <v>2</v>
      </c>
      <c r="J70" s="213">
        <f>IF('4'!$O$6&gt;0,'4'!$O$6,"--")</f>
        <v>3</v>
      </c>
      <c r="K70" s="167">
        <f>IF(J70="--","--",'4'!$O$48)</f>
        <v>11.25</v>
      </c>
      <c r="L70" s="167"/>
      <c r="M70" s="213">
        <f>IF(J70="--","--",رتبه!$BA$6)</f>
        <v>42</v>
      </c>
      <c r="N70" s="214">
        <f t="shared" si="2"/>
        <v>-8.25</v>
      </c>
      <c r="O70" s="166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8"/>
    </row>
    <row r="71" spans="2:27" ht="20.100000000000001" customHeight="1">
      <c r="B71" s="200">
        <v>8</v>
      </c>
      <c r="C71" s="201" t="str">
        <f>IF('لیست کنترل نمرات مستمر و پایانی'!$Q$1&gt;0,'لیست کنترل نمرات مستمر و پایانی'!$Q$1,"-----")</f>
        <v>ادبیات فارسی</v>
      </c>
      <c r="D71" s="202"/>
      <c r="E71" s="202"/>
      <c r="F71" s="203"/>
      <c r="G71" s="204">
        <f>IF(J71="--","--",'لیست کنترل نمرات مستمر و پایانی'!$Q$2)</f>
        <v>2</v>
      </c>
      <c r="H71" s="205">
        <f>IF('لیست کنترل نمرات مستمر و پایانی'!$Q$6&gt;0,'لیست کنترل نمرات مستمر و پایانی'!$Q$6,"--")</f>
        <v>10</v>
      </c>
      <c r="I71" s="205" t="str">
        <f>IF('لیست کنترل نمرات مستمر و پایانی'!$R$6&gt;0,'لیست کنترل نمرات مستمر و پایانی'!$R$6,"--")</f>
        <v>غ م</v>
      </c>
      <c r="J71" s="205">
        <f>IF('4'!$Q$6&gt;0,'4'!$Q$6,"--")</f>
        <v>10</v>
      </c>
      <c r="K71" s="206">
        <f>IF(J71="--","--",'4'!$Q$48)</f>
        <v>8.25</v>
      </c>
      <c r="L71" s="206"/>
      <c r="M71" s="205">
        <f>IF(J71="--","--",رتبه!$BC$6)</f>
        <v>15</v>
      </c>
      <c r="N71" s="207">
        <f t="shared" si="2"/>
        <v>1.75</v>
      </c>
      <c r="O71" s="166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8"/>
    </row>
    <row r="72" spans="2:27" ht="20.100000000000001" customHeight="1">
      <c r="B72" s="208">
        <v>9</v>
      </c>
      <c r="C72" s="209" t="str">
        <f>IF('لیست کنترل نمرات مستمر و پایانی'!$S$1&gt;0,'لیست کنترل نمرات مستمر و پایانی'!$S$1,"-----")</f>
        <v>قافیه و عروض</v>
      </c>
      <c r="D72" s="210"/>
      <c r="E72" s="210"/>
      <c r="F72" s="211"/>
      <c r="G72" s="212">
        <f>IF(J72="--","--",'لیست کنترل نمرات مستمر و پایانی'!$S$2)</f>
        <v>2</v>
      </c>
      <c r="H72" s="213">
        <f>IF('لیست کنترل نمرات مستمر و پایانی'!$S$6&gt;0,'لیست کنترل نمرات مستمر و پایانی'!$S$6,"--")</f>
        <v>13</v>
      </c>
      <c r="I72" s="213">
        <f>IF('لیست کنترل نمرات مستمر و پایانی'!$T$6&gt;0,'لیست کنترل نمرات مستمر و پایانی'!$T$6,"--")</f>
        <v>5</v>
      </c>
      <c r="J72" s="213">
        <f>IF('4'!$S$6&gt;0,'4'!$S$6,"--")</f>
        <v>7.75</v>
      </c>
      <c r="K72" s="167">
        <f>IF(J72="--","--",'4'!$S$48)</f>
        <v>11.5</v>
      </c>
      <c r="L72" s="167"/>
      <c r="M72" s="213">
        <f>IF(J72="--","--",رتبه!$BE$6)</f>
        <v>33</v>
      </c>
      <c r="N72" s="214">
        <f t="shared" si="2"/>
        <v>-3.75</v>
      </c>
      <c r="O72" s="166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8"/>
    </row>
    <row r="73" spans="2:27" ht="20.100000000000001" customHeight="1">
      <c r="B73" s="200">
        <v>10</v>
      </c>
      <c r="C73" s="201" t="str">
        <f>IF('لیست کنترل نمرات مستمر و پایانی'!$U$1&gt;0,'لیست کنترل نمرات مستمر و پایانی'!$U$1,"-----")</f>
        <v>عربی</v>
      </c>
      <c r="D73" s="202"/>
      <c r="E73" s="202"/>
      <c r="F73" s="203"/>
      <c r="G73" s="204">
        <f>IF(J73="--","--",'لیست کنترل نمرات مستمر و پایانی'!$U$2)</f>
        <v>2</v>
      </c>
      <c r="H73" s="205">
        <f>IF('لیست کنترل نمرات مستمر و پایانی'!$U$6&gt;0,'لیست کنترل نمرات مستمر و پایانی'!$U$6,"--")</f>
        <v>20</v>
      </c>
      <c r="I73" s="205">
        <f>IF('لیست کنترل نمرات مستمر و پایانی'!$V$6&gt;0,'لیست کنترل نمرات مستمر و پایانی'!$V$6,"--")</f>
        <v>20</v>
      </c>
      <c r="J73" s="205">
        <f>IF('4'!$U$6&gt;0,'4'!$U$6,"--")</f>
        <v>20</v>
      </c>
      <c r="K73" s="206">
        <f>IF(J73="--","--",'4'!$U$48)</f>
        <v>19.25</v>
      </c>
      <c r="L73" s="206"/>
      <c r="M73" s="205">
        <f>IF(J73="--","--",رتبه!$BG$6)</f>
        <v>1</v>
      </c>
      <c r="N73" s="207">
        <f t="shared" si="2"/>
        <v>0.75</v>
      </c>
      <c r="O73" s="166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8"/>
    </row>
    <row r="74" spans="2:27" ht="20.100000000000001" customHeight="1">
      <c r="B74" s="208">
        <v>11</v>
      </c>
      <c r="C74" s="209" t="str">
        <f>IF('لیست کنترل نمرات مستمر و پایانی'!$W$1&gt;0,'لیست کنترل نمرات مستمر و پایانی'!$W$1,"-----")</f>
        <v>ریاضی</v>
      </c>
      <c r="D74" s="210"/>
      <c r="E74" s="210"/>
      <c r="F74" s="211"/>
      <c r="G74" s="212">
        <f>IF(J74="--","--",'لیست کنترل نمرات مستمر و پایانی'!$W$2)</f>
        <v>4</v>
      </c>
      <c r="H74" s="213">
        <f>IF('لیست کنترل نمرات مستمر و پایانی'!$W$6&gt;0,'لیست کنترل نمرات مستمر و پایانی'!$W$6,"--")</f>
        <v>18</v>
      </c>
      <c r="I74" s="213">
        <f>IF('لیست کنترل نمرات مستمر و پایانی'!$X$6&gt;0,'لیست کنترل نمرات مستمر و پایانی'!$X$6,"--")</f>
        <v>14</v>
      </c>
      <c r="J74" s="213">
        <f>IF('4'!$W$6&gt;0,'4'!$W$6,"--")</f>
        <v>15.5</v>
      </c>
      <c r="K74" s="167">
        <f>IF(J74="--","--",'4'!$W$48)</f>
        <v>12.5</v>
      </c>
      <c r="L74" s="167"/>
      <c r="M74" s="213">
        <f>IF(J74="--","--",رتبه!$BI$6)</f>
        <v>12</v>
      </c>
      <c r="N74" s="214">
        <f t="shared" si="2"/>
        <v>3</v>
      </c>
      <c r="O74" s="166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8"/>
    </row>
    <row r="75" spans="2:27" ht="20.100000000000001" customHeight="1">
      <c r="B75" s="200">
        <v>12</v>
      </c>
      <c r="C75" s="201" t="str">
        <f>IF('لیست کنترل نمرات مستمر و پایانی'!$Y$1&gt;0,'لیست کنترل نمرات مستمر و پایانی'!$Y$1,"-----")</f>
        <v>زیست شناسی</v>
      </c>
      <c r="D75" s="202"/>
      <c r="E75" s="202"/>
      <c r="F75" s="203"/>
      <c r="G75" s="204">
        <f>IF(J75="--","--",'لیست کنترل نمرات مستمر و پایانی'!$Y$2)</f>
        <v>4</v>
      </c>
      <c r="H75" s="205">
        <f>IF('لیست کنترل نمرات مستمر و پایانی'!$Y$6&gt;0,'لیست کنترل نمرات مستمر و پایانی'!$Y$6,"--")</f>
        <v>10</v>
      </c>
      <c r="I75" s="205">
        <f>IF('لیست کنترل نمرات مستمر و پایانی'!$Z$6&gt;0,'لیست کنترل نمرات مستمر و پایانی'!$Z$6,"--")</f>
        <v>13</v>
      </c>
      <c r="J75" s="205">
        <f>IF('4'!$Y$6&gt;0,'4'!$Y$6,"--")</f>
        <v>12</v>
      </c>
      <c r="K75" s="206">
        <f>IF(J75="--","--",'4'!$Y$48)</f>
        <v>17</v>
      </c>
      <c r="L75" s="206"/>
      <c r="M75" s="205">
        <f>IF(J75="--","--",رتبه!$BK$6)</f>
        <v>36</v>
      </c>
      <c r="N75" s="207">
        <f t="shared" si="2"/>
        <v>-5</v>
      </c>
      <c r="O75" s="166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8"/>
    </row>
    <row r="76" spans="2:27" ht="20.100000000000001" customHeight="1">
      <c r="B76" s="208">
        <v>13</v>
      </c>
      <c r="C76" s="209" t="str">
        <f>IF('لیست کنترل نمرات مستمر و پایانی'!$AA$1&gt;0,'لیست کنترل نمرات مستمر و پایانی'!$AA$1,"-----")</f>
        <v>جغرافیای استان</v>
      </c>
      <c r="D76" s="210"/>
      <c r="E76" s="210"/>
      <c r="F76" s="211"/>
      <c r="G76" s="212">
        <f>IF(J76="--","--",'لیست کنترل نمرات مستمر و پایانی'!$AA$2)</f>
        <v>3</v>
      </c>
      <c r="H76" s="213">
        <f>IF('لیست کنترل نمرات مستمر و پایانی'!$AA$6&gt;0,'لیست کنترل نمرات مستمر و پایانی'!$AA$6,"--")</f>
        <v>10</v>
      </c>
      <c r="I76" s="213">
        <f>IF('لیست کنترل نمرات مستمر و پایانی'!$AB$6&gt;0,'لیست کنترل نمرات مستمر و پایانی'!$AB$6,"--")</f>
        <v>10</v>
      </c>
      <c r="J76" s="213">
        <f>IF('4'!$AA$6&gt;0,'4'!$AA$6,"--")</f>
        <v>10</v>
      </c>
      <c r="K76" s="167">
        <f>IF(J76="--","--",'4'!$AA$48)</f>
        <v>16.5</v>
      </c>
      <c r="L76" s="167"/>
      <c r="M76" s="213">
        <f>IF(J76="--","--",رتبه!$BM$6)</f>
        <v>30</v>
      </c>
      <c r="N76" s="214">
        <f t="shared" si="2"/>
        <v>-6.5</v>
      </c>
      <c r="O76" s="166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8"/>
    </row>
    <row r="77" spans="2:27" ht="20.100000000000001" customHeight="1">
      <c r="B77" s="200">
        <v>14</v>
      </c>
      <c r="C77" s="201" t="str">
        <f>IF('لیست کنترل نمرات مستمر و پایانی'!$AC$1&gt;0,'لیست کنترل نمرات مستمر و پایانی'!$AC$1,"-----")</f>
        <v>نگارش</v>
      </c>
      <c r="D77" s="202"/>
      <c r="E77" s="202"/>
      <c r="F77" s="203"/>
      <c r="G77" s="204">
        <f>IF(J77="--","--",'لیست کنترل نمرات مستمر و پایانی'!$AC$2)</f>
        <v>2</v>
      </c>
      <c r="H77" s="205">
        <f>IF('لیست کنترل نمرات مستمر و پایانی'!$AC$6&gt;0,'لیست کنترل نمرات مستمر و پایانی'!$AC$6,"--")</f>
        <v>20</v>
      </c>
      <c r="I77" s="205">
        <f>IF('لیست کنترل نمرات مستمر و پایانی'!$AD$6&gt;0,'لیست کنترل نمرات مستمر و پایانی'!$AD$6,"--")</f>
        <v>20</v>
      </c>
      <c r="J77" s="205">
        <f>IF('4'!$AC$6&gt;0,'4'!$AC$6,"--")</f>
        <v>20</v>
      </c>
      <c r="K77" s="206">
        <f>IF(J77="--","--",'4'!$AC$48)</f>
        <v>19.75</v>
      </c>
      <c r="L77" s="206"/>
      <c r="M77" s="205">
        <f>IF(J77="--","--",رتبه!$BO$6)</f>
        <v>1</v>
      </c>
      <c r="N77" s="207">
        <f t="shared" si="2"/>
        <v>0.25</v>
      </c>
      <c r="O77" s="166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8"/>
    </row>
    <row r="78" spans="2:27" ht="20.100000000000001" customHeight="1">
      <c r="B78" s="208">
        <v>15</v>
      </c>
      <c r="C78" s="209" t="str">
        <f>IF('لیست کنترل نمرات مستمر و پایانی'!$AE$1&gt;0,'لیست کنترل نمرات مستمر و پایانی'!$AE$1,"-----")</f>
        <v>متون ادبی</v>
      </c>
      <c r="D78" s="210"/>
      <c r="E78" s="210"/>
      <c r="F78" s="211"/>
      <c r="G78" s="212">
        <f>IF(J78="--","--",'لیست کنترل نمرات مستمر و پایانی'!$AE$2)</f>
        <v>2</v>
      </c>
      <c r="H78" s="213">
        <f>IF('لیست کنترل نمرات مستمر و پایانی'!$AE$6&gt;0,'لیست کنترل نمرات مستمر و پایانی'!$AE$6,"--")</f>
        <v>20</v>
      </c>
      <c r="I78" s="213">
        <f>IF('لیست کنترل نمرات مستمر و پایانی'!$AF$6&gt;0,'لیست کنترل نمرات مستمر و پایانی'!$AF$6,"--")</f>
        <v>20</v>
      </c>
      <c r="J78" s="213">
        <f>IF('4'!$AE$6&gt;0,'4'!$AE$6,"--")</f>
        <v>20</v>
      </c>
      <c r="K78" s="167">
        <f>IF(J78="--","--",'4'!$AE$48)</f>
        <v>19.25</v>
      </c>
      <c r="L78" s="167"/>
      <c r="M78" s="213">
        <f>IF(J78="--","--",رتبه!$BQ$6)</f>
        <v>1</v>
      </c>
      <c r="N78" s="214">
        <f t="shared" si="2"/>
        <v>0.75</v>
      </c>
      <c r="O78" s="166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8"/>
    </row>
    <row r="79" spans="2:27" ht="20.100000000000001" customHeight="1">
      <c r="B79" s="200">
        <v>16</v>
      </c>
      <c r="C79" s="201" t="str">
        <f>IF('لیست کنترل نمرات مستمر و پایانی'!$AG$1&gt;0,'لیست کنترل نمرات مستمر و پایانی'!$AG$1,"-----")</f>
        <v>آمادگی دفاعی</v>
      </c>
      <c r="D79" s="202"/>
      <c r="E79" s="202"/>
      <c r="F79" s="203"/>
      <c r="G79" s="204">
        <f>IF(J79="--","--",'لیست کنترل نمرات مستمر و پایانی'!$AG$2)</f>
        <v>3</v>
      </c>
      <c r="H79" s="205">
        <f>IF('لیست کنترل نمرات مستمر و پایانی'!$AG$6&gt;0,'لیست کنترل نمرات مستمر و پایانی'!$AG$6,"--")</f>
        <v>20</v>
      </c>
      <c r="I79" s="205">
        <f>IF('لیست کنترل نمرات مستمر و پایانی'!$AH$6&gt;0,'لیست کنترل نمرات مستمر و پایانی'!$AH$6,"--")</f>
        <v>20</v>
      </c>
      <c r="J79" s="205">
        <f>IF('4'!$AG$6&gt;0,'4'!$AG$6,"--")</f>
        <v>20</v>
      </c>
      <c r="K79" s="206">
        <f>IF(J79="--","--",'4'!$AG$48)</f>
        <v>17.25</v>
      </c>
      <c r="L79" s="206"/>
      <c r="M79" s="205">
        <f>IF(J79="--","--",رتبه!$BS$6)</f>
        <v>1</v>
      </c>
      <c r="N79" s="207">
        <f t="shared" si="2"/>
        <v>2.75</v>
      </c>
      <c r="O79" s="166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8"/>
    </row>
    <row r="80" spans="2:27" ht="20.100000000000001" customHeight="1">
      <c r="B80" s="208">
        <v>17</v>
      </c>
      <c r="C80" s="209" t="str">
        <f>IF('لیست کنترل نمرات مستمر و پایانی'!$AI$1&gt;0,'لیست کنترل نمرات مستمر و پایانی'!$AI$1,"-----")</f>
        <v>تاریخ</v>
      </c>
      <c r="D80" s="210"/>
      <c r="E80" s="210"/>
      <c r="F80" s="211"/>
      <c r="G80" s="212">
        <f>IF(J80="--","--",'لیست کنترل نمرات مستمر و پایانی'!$AI$2)</f>
        <v>2</v>
      </c>
      <c r="H80" s="213">
        <f>IF('لیست کنترل نمرات مستمر و پایانی'!$AI$6&gt;0,'لیست کنترل نمرات مستمر و پایانی'!$AI$6,"--")</f>
        <v>20</v>
      </c>
      <c r="I80" s="213">
        <f>IF('لیست کنترل نمرات مستمر و پایانی'!$AJ$6&gt;0,'لیست کنترل نمرات مستمر و پایانی'!$AJ$6,"--")</f>
        <v>20</v>
      </c>
      <c r="J80" s="213">
        <f>IF('4'!$AI$6&gt;0,'4'!$AI$6,"--")</f>
        <v>20</v>
      </c>
      <c r="K80" s="167">
        <f>IF(J80="--","--",'4'!$AI$48)</f>
        <v>18.75</v>
      </c>
      <c r="L80" s="167"/>
      <c r="M80" s="213">
        <f>IF(J80="--","--",رتبه!$BU$6)</f>
        <v>1</v>
      </c>
      <c r="N80" s="214">
        <f t="shared" si="2"/>
        <v>1.25</v>
      </c>
      <c r="O80" s="166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8"/>
    </row>
    <row r="81" spans="1:28" ht="20.100000000000001" customHeight="1">
      <c r="B81" s="200">
        <v>18</v>
      </c>
      <c r="C81" s="201" t="str">
        <f>IF('لیست کنترل نمرات مستمر و پایانی'!$AK$1&gt;0,'لیست کنترل نمرات مستمر و پایانی'!$AK$1,"-----")</f>
        <v>تربیت بدنی</v>
      </c>
      <c r="D81" s="202"/>
      <c r="E81" s="202"/>
      <c r="F81" s="203"/>
      <c r="G81" s="204">
        <f>IF(J81="--","--",'لیست کنترل نمرات مستمر و پایانی'!$AK$2)</f>
        <v>2</v>
      </c>
      <c r="H81" s="205" t="str">
        <f>IF('لیست کنترل نمرات مستمر و پایانی'!$AK$6&gt;0,'لیست کنترل نمرات مستمر و پایانی'!$AK$6,"--")</f>
        <v>--</v>
      </c>
      <c r="I81" s="205">
        <f>IF('لیست کنترل نمرات مستمر و پایانی'!$AL$6&gt;0,'لیست کنترل نمرات مستمر و پایانی'!$AL$6,"--")</f>
        <v>20</v>
      </c>
      <c r="J81" s="205">
        <f>IF('4'!$AK$6&gt;0,'4'!$AK$6,"--")</f>
        <v>20</v>
      </c>
      <c r="K81" s="206">
        <f>IF(J81="--","--",'4'!$AK$48)</f>
        <v>18.75</v>
      </c>
      <c r="L81" s="206"/>
      <c r="M81" s="205">
        <f>IF(J81="--","--",رتبه!$BW$6)</f>
        <v>1</v>
      </c>
      <c r="N81" s="207">
        <f t="shared" si="2"/>
        <v>1.25</v>
      </c>
      <c r="O81" s="166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8"/>
    </row>
    <row r="82" spans="1:28" ht="20.100000000000001" customHeight="1" thickBot="1">
      <c r="B82" s="215">
        <v>19</v>
      </c>
      <c r="C82" s="216" t="str">
        <f>IF('لیست کنترل نمرات مستمر و پایانی'!$AM$1&gt;0,'لیست کنترل نمرات مستمر و پایانی'!$AM$1,"-----")</f>
        <v>انضباط</v>
      </c>
      <c r="D82" s="217"/>
      <c r="E82" s="217"/>
      <c r="F82" s="218"/>
      <c r="G82" s="219">
        <f>IF(J82="--","--",'لیست کنترل نمرات مستمر و پایانی'!$AM$2)</f>
        <v>2</v>
      </c>
      <c r="H82" s="220" t="str">
        <f>IF('لیست کنترل نمرات مستمر و پایانی'!$AM$6&gt;0,'لیست کنترل نمرات مستمر و پایانی'!$AM$6,"--")</f>
        <v>--</v>
      </c>
      <c r="I82" s="220">
        <f>IF('لیست کنترل نمرات مستمر و پایانی'!$AN$6&gt;0,'لیست کنترل نمرات مستمر و پایانی'!$AN$6,"--")</f>
        <v>20</v>
      </c>
      <c r="J82" s="220">
        <f>IF('4'!$AM$6&gt;0,'4'!$AM$6,"--")</f>
        <v>20</v>
      </c>
      <c r="K82" s="181">
        <f>IF(J82="--","--",'4'!$AM$48)</f>
        <v>14.5</v>
      </c>
      <c r="L82" s="181"/>
      <c r="M82" s="220">
        <f>IF(J82="--","--",رتبه!$BY$6)</f>
        <v>1</v>
      </c>
      <c r="N82" s="221">
        <f t="shared" si="2"/>
        <v>5.5</v>
      </c>
      <c r="O82" s="222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2"/>
    </row>
    <row r="83" spans="1:28" ht="20.100000000000001" customHeight="1">
      <c r="B83" s="223"/>
      <c r="C83" s="224"/>
      <c r="D83" s="224"/>
      <c r="E83" s="224"/>
      <c r="F83" s="224"/>
      <c r="G83" s="225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</row>
    <row r="84" spans="1:28" ht="20.100000000000001" customHeight="1" thickBot="1">
      <c r="A84" s="226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</row>
    <row r="85" spans="1:28" ht="20.100000000000001" customHeight="1" thickBot="1">
      <c r="B85" s="155"/>
      <c r="C85" s="156"/>
      <c r="D85" s="156"/>
      <c r="E85" s="156"/>
      <c r="F85" s="156"/>
      <c r="G85" s="157"/>
      <c r="H85" s="158"/>
      <c r="I85" s="159" t="str">
        <f>'ورود اطلاعات'!$C$6</f>
        <v>مدیریت آموزش و پرورش تهران</v>
      </c>
      <c r="J85" s="160"/>
      <c r="K85" s="160"/>
      <c r="L85" s="160"/>
      <c r="M85" s="160"/>
      <c r="N85" s="160"/>
      <c r="O85" s="160"/>
      <c r="P85" s="160"/>
      <c r="Q85" s="161"/>
      <c r="R85" s="158"/>
      <c r="S85" s="162" t="str">
        <f>'ورود نمرات'!$A$3</f>
        <v>نام</v>
      </c>
      <c r="T85" s="163"/>
      <c r="U85" s="164"/>
      <c r="V85" s="165" t="str">
        <f>'ورود نمرات'!$A$7</f>
        <v xml:space="preserve">امیرعلی  </v>
      </c>
      <c r="W85" s="156"/>
      <c r="X85" s="156"/>
      <c r="Y85" s="156"/>
      <c r="Z85" s="156"/>
      <c r="AA85" s="157"/>
    </row>
    <row r="86" spans="1:28" ht="20.100000000000001" customHeight="1">
      <c r="B86" s="166"/>
      <c r="C86" s="167"/>
      <c r="D86" s="167"/>
      <c r="E86" s="167"/>
      <c r="F86" s="167"/>
      <c r="G86" s="168"/>
      <c r="H86" s="158"/>
      <c r="I86" s="162" t="str">
        <f>'ورود اطلاعات'!$A$7</f>
        <v>نام واحد آموزشی</v>
      </c>
      <c r="J86" s="163"/>
      <c r="K86" s="164"/>
      <c r="L86" s="169" t="str">
        <f>'ورود اطلاعات'!$C$7</f>
        <v>دبیرستان دانش پسند</v>
      </c>
      <c r="M86" s="170"/>
      <c r="N86" s="170"/>
      <c r="O86" s="170"/>
      <c r="P86" s="170"/>
      <c r="Q86" s="171"/>
      <c r="R86" s="158"/>
      <c r="S86" s="172" t="str">
        <f>'ورود نمرات'!$B$3</f>
        <v>نام خانوادگی</v>
      </c>
      <c r="T86" s="173"/>
      <c r="U86" s="174"/>
      <c r="V86" s="175" t="str">
        <f>'ورود نمرات'!$B$7</f>
        <v>اشرفی</v>
      </c>
      <c r="W86" s="167"/>
      <c r="X86" s="167"/>
      <c r="Y86" s="167"/>
      <c r="Z86" s="167"/>
      <c r="AA86" s="168"/>
    </row>
    <row r="87" spans="1:28" ht="20.100000000000001" customHeight="1">
      <c r="B87" s="166"/>
      <c r="C87" s="167"/>
      <c r="D87" s="167"/>
      <c r="E87" s="167"/>
      <c r="F87" s="167"/>
      <c r="G87" s="168"/>
      <c r="H87" s="158"/>
      <c r="I87" s="172" t="str">
        <f>'ورود اطلاعات'!$A$2</f>
        <v>سال تحصیلی</v>
      </c>
      <c r="J87" s="173"/>
      <c r="K87" s="174"/>
      <c r="L87" s="175" t="str">
        <f>'ورود اطلاعات'!$C$2</f>
        <v>1402-1403</v>
      </c>
      <c r="M87" s="167"/>
      <c r="N87" s="167"/>
      <c r="O87" s="167"/>
      <c r="P87" s="167"/>
      <c r="Q87" s="168"/>
      <c r="R87" s="158"/>
      <c r="S87" s="172" t="str">
        <f>'ورود اطلاعات'!$A$4</f>
        <v>رشته</v>
      </c>
      <c r="T87" s="173"/>
      <c r="U87" s="174"/>
      <c r="V87" s="175" t="str">
        <f>'ورود اطلاعات'!$C$4</f>
        <v>انسانی</v>
      </c>
      <c r="W87" s="167"/>
      <c r="X87" s="167"/>
      <c r="Y87" s="167"/>
      <c r="Z87" s="167"/>
      <c r="AA87" s="168"/>
    </row>
    <row r="88" spans="1:28" ht="20.100000000000001" customHeight="1">
      <c r="B88" s="166"/>
      <c r="C88" s="167"/>
      <c r="D88" s="167"/>
      <c r="E88" s="167"/>
      <c r="F88" s="167"/>
      <c r="G88" s="168"/>
      <c r="H88" s="158"/>
      <c r="I88" s="172" t="str">
        <f>'ورود اطلاعات'!$A$3</f>
        <v>نوبت امتحانی</v>
      </c>
      <c r="J88" s="173"/>
      <c r="K88" s="174"/>
      <c r="L88" s="175" t="str">
        <f>'ورود اطلاعات'!$C$3</f>
        <v>نوبت اول</v>
      </c>
      <c r="M88" s="167"/>
      <c r="N88" s="167"/>
      <c r="O88" s="167"/>
      <c r="P88" s="167"/>
      <c r="Q88" s="168"/>
      <c r="R88" s="158"/>
      <c r="S88" s="172" t="str">
        <f>'لیست کنترل نمرات مستمر و پایانی'!$AO$1</f>
        <v>معدل</v>
      </c>
      <c r="T88" s="173"/>
      <c r="U88" s="174"/>
      <c r="V88" s="176">
        <f>'لیست کنترل نمرات مستمر و پایانی'!$AO$7</f>
        <v>15.560606060606062</v>
      </c>
      <c r="W88" s="167"/>
      <c r="X88" s="167"/>
      <c r="Y88" s="167"/>
      <c r="Z88" s="167"/>
      <c r="AA88" s="168"/>
    </row>
    <row r="89" spans="1:28" ht="20.100000000000001" customHeight="1" thickBot="1">
      <c r="B89" s="166"/>
      <c r="C89" s="167"/>
      <c r="D89" s="167"/>
      <c r="E89" s="167"/>
      <c r="F89" s="167"/>
      <c r="G89" s="168"/>
      <c r="H89" s="158"/>
      <c r="I89" s="177" t="str">
        <f>'ورود اطلاعات'!$A$5</f>
        <v>کلاس</v>
      </c>
      <c r="J89" s="178"/>
      <c r="K89" s="179"/>
      <c r="L89" s="180">
        <f>'ورود اطلاعات'!$C$5</f>
        <v>102</v>
      </c>
      <c r="M89" s="181"/>
      <c r="N89" s="181"/>
      <c r="O89" s="181"/>
      <c r="P89" s="181"/>
      <c r="Q89" s="182"/>
      <c r="R89" s="158"/>
      <c r="S89" s="177" t="str">
        <f>'لیست کنترل نمرات مستمر و پایانی'!$AP$1</f>
        <v>رتبه کلاسی</v>
      </c>
      <c r="T89" s="178"/>
      <c r="U89" s="179"/>
      <c r="V89" s="180">
        <f>'لیست کنترل نمرات مستمر و پایانی'!$AP$7</f>
        <v>19</v>
      </c>
      <c r="W89" s="181"/>
      <c r="X89" s="181"/>
      <c r="Y89" s="181"/>
      <c r="Z89" s="181"/>
      <c r="AA89" s="182"/>
    </row>
    <row r="90" spans="1:28" ht="20.100000000000001" customHeight="1" thickBot="1">
      <c r="B90" s="183"/>
      <c r="C90" s="184"/>
      <c r="D90" s="184"/>
      <c r="E90" s="184"/>
      <c r="F90" s="184"/>
      <c r="G90" s="185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</row>
    <row r="91" spans="1:28" ht="20.100000000000001" customHeight="1" thickBot="1">
      <c r="B91" s="186" t="s">
        <v>23</v>
      </c>
      <c r="C91" s="187" t="s">
        <v>9</v>
      </c>
      <c r="D91" s="188"/>
      <c r="E91" s="188"/>
      <c r="F91" s="189"/>
      <c r="G91" s="190" t="s">
        <v>20</v>
      </c>
      <c r="H91" s="191" t="s">
        <v>15</v>
      </c>
      <c r="I91" s="191" t="s">
        <v>16</v>
      </c>
      <c r="J91" s="191" t="s">
        <v>21</v>
      </c>
      <c r="K91" s="188" t="s">
        <v>22</v>
      </c>
      <c r="L91" s="188"/>
      <c r="M91" s="191" t="s">
        <v>19</v>
      </c>
      <c r="N91" s="192" t="s">
        <v>24</v>
      </c>
      <c r="O91" s="155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7"/>
    </row>
    <row r="92" spans="1:28" ht="20.100000000000001" customHeight="1">
      <c r="B92" s="193">
        <v>1</v>
      </c>
      <c r="C92" s="194" t="str">
        <f>IF('لیست کنترل نمرات مستمر و پایانی'!$C$1&gt;0,'لیست کنترل نمرات مستمر و پایانی'!$C$1,"-----")</f>
        <v>قرآن</v>
      </c>
      <c r="D92" s="195"/>
      <c r="E92" s="195"/>
      <c r="F92" s="196"/>
      <c r="G92" s="197">
        <f>IF(J92="--","--",'لیست کنترل نمرات مستمر و پایانی'!$C$2)</f>
        <v>2</v>
      </c>
      <c r="H92" s="198">
        <f>IF('لیست کنترل نمرات مستمر و پایانی'!$C$7&gt;0,'لیست کنترل نمرات مستمر و پایانی'!$C$7,"--")</f>
        <v>15</v>
      </c>
      <c r="I92" s="198">
        <f>IF('لیست کنترل نمرات مستمر و پایانی'!$D$7&gt;0,'لیست کنترل نمرات مستمر و پایانی'!$D$7,"--")</f>
        <v>17</v>
      </c>
      <c r="J92" s="198">
        <f>IF('4'!$C$7&gt;0,'4'!$C$7,"--")</f>
        <v>16.5</v>
      </c>
      <c r="K92" s="170">
        <f>IF(J92="--","--",'4'!$C$48)</f>
        <v>17.25</v>
      </c>
      <c r="L92" s="170"/>
      <c r="M92" s="198">
        <f>IF(J92="--","--",رتبه!$AO$7)</f>
        <v>30</v>
      </c>
      <c r="N92" s="199">
        <f t="shared" ref="N92:N110" si="3">IF(J92="--","--",J92-K92)</f>
        <v>-0.75</v>
      </c>
      <c r="O92" s="166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8"/>
    </row>
    <row r="93" spans="1:28" ht="20.100000000000001" customHeight="1">
      <c r="B93" s="200">
        <v>2</v>
      </c>
      <c r="C93" s="201" t="str">
        <f>IF('لیست کنترل نمرات مستمر و پایانی'!$E$1&gt;0,'لیست کنترل نمرات مستمر و پایانی'!$E$1,"-----")</f>
        <v>معارف اسلامی</v>
      </c>
      <c r="D93" s="202"/>
      <c r="E93" s="202"/>
      <c r="F93" s="203"/>
      <c r="G93" s="204">
        <f>IF(J93="--","--",'لیست کنترل نمرات مستمر و پایانی'!$E$2)</f>
        <v>2</v>
      </c>
      <c r="H93" s="205">
        <f>IF('لیست کنترل نمرات مستمر و پایانی'!$E$7&gt;0,'لیست کنترل نمرات مستمر و پایانی'!$E$7,"--")</f>
        <v>18</v>
      </c>
      <c r="I93" s="205">
        <f>IF('لیست کنترل نمرات مستمر و پایانی'!$F$7&gt;0,'لیست کنترل نمرات مستمر و پایانی'!$F$7,"--")</f>
        <v>12</v>
      </c>
      <c r="J93" s="205">
        <f>IF('4'!$E$7&gt;0,'4'!$E$7,"--")</f>
        <v>14</v>
      </c>
      <c r="K93" s="206">
        <f>IF(J93="--","--",'4'!$E$48)</f>
        <v>15.25</v>
      </c>
      <c r="L93" s="206"/>
      <c r="M93" s="205">
        <f>IF(J93="--","--",رتبه!$AQ$7)</f>
        <v>23</v>
      </c>
      <c r="N93" s="207">
        <f t="shared" si="3"/>
        <v>-1.25</v>
      </c>
      <c r="O93" s="166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8"/>
    </row>
    <row r="94" spans="1:28" ht="20.100000000000001" customHeight="1">
      <c r="B94" s="208">
        <v>3</v>
      </c>
      <c r="C94" s="209" t="str">
        <f>IF('لیست کنترل نمرات مستمر و پایانی'!$G$1&gt;0,'لیست کنترل نمرات مستمر و پایانی'!$G$1,"-----")</f>
        <v>فلسفه</v>
      </c>
      <c r="D94" s="210"/>
      <c r="E94" s="210"/>
      <c r="F94" s="211"/>
      <c r="G94" s="212">
        <f>IF(J94="--","--",'لیست کنترل نمرات مستمر و پایانی'!$G$2)</f>
        <v>2</v>
      </c>
      <c r="H94" s="213">
        <f>IF('لیست کنترل نمرات مستمر و پایانی'!$G$7&gt;0,'لیست کنترل نمرات مستمر و پایانی'!$G$7,"--")</f>
        <v>16</v>
      </c>
      <c r="I94" s="213">
        <f>IF('لیست کنترل نمرات مستمر و پایانی'!$H$7&gt;0,'لیست کنترل نمرات مستمر و پایانی'!$H$7,"--")</f>
        <v>16</v>
      </c>
      <c r="J94" s="213">
        <f>IF('4'!$G$7&gt;0,'4'!$G$7,"--")</f>
        <v>16</v>
      </c>
      <c r="K94" s="167">
        <f>IF(J94="--","--",'4'!$G$48)</f>
        <v>13.25</v>
      </c>
      <c r="L94" s="167"/>
      <c r="M94" s="213">
        <f>IF(J94="--","--",رتبه!$AS$7)</f>
        <v>18</v>
      </c>
      <c r="N94" s="214">
        <f t="shared" si="3"/>
        <v>2.75</v>
      </c>
      <c r="O94" s="166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8"/>
    </row>
    <row r="95" spans="1:28" ht="20.100000000000001" customHeight="1">
      <c r="B95" s="200">
        <v>4</v>
      </c>
      <c r="C95" s="201" t="str">
        <f>IF('لیست کنترل نمرات مستمر و پایانی'!$I$1&gt;0,'لیست کنترل نمرات مستمر و پایانی'!$I$1,"-----")</f>
        <v>منطق</v>
      </c>
      <c r="D95" s="202"/>
      <c r="E95" s="202"/>
      <c r="F95" s="203"/>
      <c r="G95" s="204">
        <f>IF(J95="--","--",'لیست کنترل نمرات مستمر و پایانی'!$I$2)</f>
        <v>1</v>
      </c>
      <c r="H95" s="205">
        <f>IF('لیست کنترل نمرات مستمر و پایانی'!$I$7&gt;0,'لیست کنترل نمرات مستمر و پایانی'!$I$7,"--")</f>
        <v>19</v>
      </c>
      <c r="I95" s="205">
        <f>IF('لیست کنترل نمرات مستمر و پایانی'!$J$7&gt;0,'لیست کنترل نمرات مستمر و پایانی'!$J$7,"--")</f>
        <v>18</v>
      </c>
      <c r="J95" s="205">
        <f>IF('4'!$I$7&gt;0,'4'!$I$7,"--")</f>
        <v>18.5</v>
      </c>
      <c r="K95" s="206">
        <f>IF(J95="--","--",'4'!$I$48)</f>
        <v>18</v>
      </c>
      <c r="L95" s="206"/>
      <c r="M95" s="205">
        <f>IF(J95="--","--",رتبه!$AU$7)</f>
        <v>23</v>
      </c>
      <c r="N95" s="207">
        <f t="shared" si="3"/>
        <v>0.5</v>
      </c>
      <c r="O95" s="166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8"/>
    </row>
    <row r="96" spans="1:28" ht="20.100000000000001" customHeight="1">
      <c r="B96" s="208">
        <v>5</v>
      </c>
      <c r="C96" s="209" t="str">
        <f>IF('لیست کنترل نمرات مستمر و پایانی'!$K$1&gt;0,'لیست کنترل نمرات مستمر و پایانی'!$K$1,"-----")</f>
        <v>جامعه شناسی</v>
      </c>
      <c r="D96" s="210"/>
      <c r="E96" s="210"/>
      <c r="F96" s="211"/>
      <c r="G96" s="212">
        <f>IF(J96="--","--",'لیست کنترل نمرات مستمر و پایانی'!$K$2)</f>
        <v>3</v>
      </c>
      <c r="H96" s="213">
        <f>IF('لیست کنترل نمرات مستمر و پایانی'!$K$7&gt;0,'لیست کنترل نمرات مستمر و پایانی'!$K$7,"--")</f>
        <v>18</v>
      </c>
      <c r="I96" s="213">
        <f>IF('لیست کنترل نمرات مستمر و پایانی'!$L$7&gt;0,'لیست کنترل نمرات مستمر و پایانی'!$L$7,"--")</f>
        <v>18</v>
      </c>
      <c r="J96" s="213">
        <f>IF('4'!$K$7&gt;0,'4'!$K$7,"--")</f>
        <v>18</v>
      </c>
      <c r="K96" s="167">
        <f>IF(J96="--","--",'4'!$K$48)</f>
        <v>14.25</v>
      </c>
      <c r="L96" s="167"/>
      <c r="M96" s="213">
        <f>IF(J96="--","--",رتبه!$AW$7)</f>
        <v>14</v>
      </c>
      <c r="N96" s="214">
        <f t="shared" si="3"/>
        <v>3.75</v>
      </c>
      <c r="O96" s="166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8"/>
    </row>
    <row r="97" spans="2:27" ht="20.100000000000001" customHeight="1">
      <c r="B97" s="200">
        <v>6</v>
      </c>
      <c r="C97" s="201" t="str">
        <f>IF('لیست کنترل نمرات مستمر و پایانی'!$M$1&gt;0,'لیست کنترل نمرات مستمر و پایانی'!$M$1,"-----")</f>
        <v>روان شناسی</v>
      </c>
      <c r="D97" s="202"/>
      <c r="E97" s="202"/>
      <c r="F97" s="203"/>
      <c r="G97" s="204">
        <f>IF(J97="--","--",'لیست کنترل نمرات مستمر و پایانی'!$M$2)</f>
        <v>3</v>
      </c>
      <c r="H97" s="205">
        <f>IF('لیست کنترل نمرات مستمر و پایانی'!$M$7&gt;0,'لیست کنترل نمرات مستمر و پایانی'!$M$7,"--")</f>
        <v>13</v>
      </c>
      <c r="I97" s="205">
        <f>IF('لیست کنترل نمرات مستمر و پایانی'!$N$7&gt;0,'لیست کنترل نمرات مستمر و پایانی'!$N$7,"--")</f>
        <v>8</v>
      </c>
      <c r="J97" s="205">
        <f>IF('4'!$M$7&gt;0,'4'!$M$7,"--")</f>
        <v>9.75</v>
      </c>
      <c r="K97" s="206">
        <f>IF(J97="--","--",'4'!$M$48)</f>
        <v>12.25</v>
      </c>
      <c r="L97" s="206"/>
      <c r="M97" s="205">
        <f>IF(J97="--","--",رتبه!$AY$7)</f>
        <v>26</v>
      </c>
      <c r="N97" s="207">
        <f t="shared" si="3"/>
        <v>-2.5</v>
      </c>
      <c r="O97" s="166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8"/>
    </row>
    <row r="98" spans="2:27" ht="20.100000000000001" customHeight="1">
      <c r="B98" s="208">
        <v>7</v>
      </c>
      <c r="C98" s="209" t="str">
        <f>IF('لیست کنترل نمرات مستمر و پایانی'!$O$1&gt;0,'لیست کنترل نمرات مستمر و پایانی'!$O$1,"-----")</f>
        <v>زبان انگلیسی</v>
      </c>
      <c r="D98" s="210"/>
      <c r="E98" s="210"/>
      <c r="F98" s="211"/>
      <c r="G98" s="212">
        <f>IF(J98="--","--",'لیست کنترل نمرات مستمر و پایانی'!$O$2)</f>
        <v>1</v>
      </c>
      <c r="H98" s="213">
        <f>IF('لیست کنترل نمرات مستمر و پایانی'!$O$7&gt;0,'لیست کنترل نمرات مستمر و پایانی'!$O$7,"--")</f>
        <v>16</v>
      </c>
      <c r="I98" s="213">
        <f>IF('لیست کنترل نمرات مستمر و پایانی'!$P$7&gt;0,'لیست کنترل نمرات مستمر و پایانی'!$P$7,"--")</f>
        <v>6</v>
      </c>
      <c r="J98" s="213">
        <f>IF('4'!$O$7&gt;0,'4'!$O$7,"--")</f>
        <v>9.5</v>
      </c>
      <c r="K98" s="167">
        <f>IF(J98="--","--",'4'!$O$48)</f>
        <v>11.25</v>
      </c>
      <c r="L98" s="167"/>
      <c r="M98" s="213">
        <f>IF(J98="--","--",رتبه!$BA$7)</f>
        <v>23</v>
      </c>
      <c r="N98" s="214">
        <f t="shared" si="3"/>
        <v>-1.75</v>
      </c>
      <c r="O98" s="166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8"/>
    </row>
    <row r="99" spans="2:27" ht="20.100000000000001" customHeight="1">
      <c r="B99" s="200">
        <v>8</v>
      </c>
      <c r="C99" s="201" t="str">
        <f>IF('لیست کنترل نمرات مستمر و پایانی'!$Q$1&gt;0,'لیست کنترل نمرات مستمر و پایانی'!$Q$1,"-----")</f>
        <v>ادبیات فارسی</v>
      </c>
      <c r="D99" s="202"/>
      <c r="E99" s="202"/>
      <c r="F99" s="203"/>
      <c r="G99" s="204">
        <f>IF(J99="--","--",'لیست کنترل نمرات مستمر و پایانی'!$Q$2)</f>
        <v>2</v>
      </c>
      <c r="H99" s="205">
        <f>IF('لیست کنترل نمرات مستمر و پایانی'!$Q$7&gt;0,'لیست کنترل نمرات مستمر و پایانی'!$Q$7,"--")</f>
        <v>4</v>
      </c>
      <c r="I99" s="205">
        <f>IF('لیست کنترل نمرات مستمر و پایانی'!$R$7&gt;0,'لیست کنترل نمرات مستمر و پایانی'!$R$7,"--")</f>
        <v>3</v>
      </c>
      <c r="J99" s="205">
        <f>IF('4'!$Q$7&gt;0,'4'!$Q$7,"--")</f>
        <v>3.5</v>
      </c>
      <c r="K99" s="206">
        <f>IF(J99="--","--",'4'!$Q$48)</f>
        <v>8.25</v>
      </c>
      <c r="L99" s="206"/>
      <c r="M99" s="205">
        <f>IF(J99="--","--",رتبه!$BC$7)</f>
        <v>34</v>
      </c>
      <c r="N99" s="207">
        <f t="shared" si="3"/>
        <v>-4.75</v>
      </c>
      <c r="O99" s="166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8"/>
    </row>
    <row r="100" spans="2:27" ht="20.100000000000001" customHeight="1">
      <c r="B100" s="208">
        <v>9</v>
      </c>
      <c r="C100" s="209" t="str">
        <f>IF('لیست کنترل نمرات مستمر و پایانی'!$S$1&gt;0,'لیست کنترل نمرات مستمر و پایانی'!$S$1,"-----")</f>
        <v>قافیه و عروض</v>
      </c>
      <c r="D100" s="210"/>
      <c r="E100" s="210"/>
      <c r="F100" s="211"/>
      <c r="G100" s="212">
        <f>IF(J100="--","--",'لیست کنترل نمرات مستمر و پایانی'!$S$2)</f>
        <v>2</v>
      </c>
      <c r="H100" s="213">
        <f>IF('لیست کنترل نمرات مستمر و پایانی'!$S$7&gt;0,'لیست کنترل نمرات مستمر و پایانی'!$S$7,"--")</f>
        <v>12</v>
      </c>
      <c r="I100" s="213">
        <f>IF('لیست کنترل نمرات مستمر و پایانی'!$T$7&gt;0,'لیست کنترل نمرات مستمر و پایانی'!$T$7,"--")</f>
        <v>8.5</v>
      </c>
      <c r="J100" s="213">
        <f>IF('4'!$S$7&gt;0,'4'!$S$7,"--")</f>
        <v>9.75</v>
      </c>
      <c r="K100" s="167">
        <f>IF(J100="--","--",'4'!$S$48)</f>
        <v>11.5</v>
      </c>
      <c r="L100" s="167"/>
      <c r="M100" s="213">
        <f>IF(J100="--","--",رتبه!$BE$7)</f>
        <v>27</v>
      </c>
      <c r="N100" s="214">
        <f t="shared" si="3"/>
        <v>-1.75</v>
      </c>
      <c r="O100" s="166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8"/>
    </row>
    <row r="101" spans="2:27" ht="20.100000000000001" customHeight="1">
      <c r="B101" s="200">
        <v>10</v>
      </c>
      <c r="C101" s="201" t="str">
        <f>IF('لیست کنترل نمرات مستمر و پایانی'!$U$1&gt;0,'لیست کنترل نمرات مستمر و پایانی'!$U$1,"-----")</f>
        <v>عربی</v>
      </c>
      <c r="D101" s="202"/>
      <c r="E101" s="202"/>
      <c r="F101" s="203"/>
      <c r="G101" s="204">
        <f>IF(J101="--","--",'لیست کنترل نمرات مستمر و پایانی'!$U$2)</f>
        <v>2</v>
      </c>
      <c r="H101" s="205">
        <f>IF('لیست کنترل نمرات مستمر و پایانی'!$U$7&gt;0,'لیست کنترل نمرات مستمر و پایانی'!$U$7,"--")</f>
        <v>20</v>
      </c>
      <c r="I101" s="205">
        <f>IF('لیست کنترل نمرات مستمر و پایانی'!$V$7&gt;0,'لیست کنترل نمرات مستمر و پایانی'!$V$7,"--")</f>
        <v>20</v>
      </c>
      <c r="J101" s="205">
        <f>IF('4'!$U$7&gt;0,'4'!$U$7,"--")</f>
        <v>20</v>
      </c>
      <c r="K101" s="206">
        <f>IF(J101="--","--",'4'!$U$48)</f>
        <v>19.25</v>
      </c>
      <c r="L101" s="206"/>
      <c r="M101" s="205">
        <f>IF(J101="--","--",رتبه!$BG$7)</f>
        <v>1</v>
      </c>
      <c r="N101" s="207">
        <f t="shared" si="3"/>
        <v>0.75</v>
      </c>
      <c r="O101" s="166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8"/>
    </row>
    <row r="102" spans="2:27" ht="20.100000000000001" customHeight="1">
      <c r="B102" s="208">
        <v>11</v>
      </c>
      <c r="C102" s="209" t="str">
        <f>IF('لیست کنترل نمرات مستمر و پایانی'!$W$1&gt;0,'لیست کنترل نمرات مستمر و پایانی'!$W$1,"-----")</f>
        <v>ریاضی</v>
      </c>
      <c r="D102" s="210"/>
      <c r="E102" s="210"/>
      <c r="F102" s="211"/>
      <c r="G102" s="212">
        <f>IF(J102="--","--",'لیست کنترل نمرات مستمر و پایانی'!$W$2)</f>
        <v>4</v>
      </c>
      <c r="H102" s="213">
        <f>IF('لیست کنترل نمرات مستمر و پایانی'!$W$7&gt;0,'لیست کنترل نمرات مستمر و پایانی'!$W$7,"--")</f>
        <v>11</v>
      </c>
      <c r="I102" s="213">
        <f>IF('لیست کنترل نمرات مستمر و پایانی'!$X$7&gt;0,'لیست کنترل نمرات مستمر و پایانی'!$X$7,"--")</f>
        <v>13</v>
      </c>
      <c r="J102" s="213">
        <f>IF('4'!$W$7&gt;0,'4'!$W$7,"--")</f>
        <v>12.5</v>
      </c>
      <c r="K102" s="167">
        <f>IF(J102="--","--",'4'!$W$48)</f>
        <v>12.5</v>
      </c>
      <c r="L102" s="167"/>
      <c r="M102" s="213">
        <f>IF(J102="--","--",رتبه!$BI$7)</f>
        <v>20</v>
      </c>
      <c r="N102" s="214">
        <f t="shared" si="3"/>
        <v>0</v>
      </c>
      <c r="O102" s="166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8"/>
    </row>
    <row r="103" spans="2:27" ht="20.100000000000001" customHeight="1">
      <c r="B103" s="200">
        <v>12</v>
      </c>
      <c r="C103" s="201" t="str">
        <f>IF('لیست کنترل نمرات مستمر و پایانی'!$Y$1&gt;0,'لیست کنترل نمرات مستمر و پایانی'!$Y$1,"-----")</f>
        <v>زیست شناسی</v>
      </c>
      <c r="D103" s="202"/>
      <c r="E103" s="202"/>
      <c r="F103" s="203"/>
      <c r="G103" s="204">
        <f>IF(J103="--","--",'لیست کنترل نمرات مستمر و پایانی'!$Y$2)</f>
        <v>4</v>
      </c>
      <c r="H103" s="205">
        <f>IF('لیست کنترل نمرات مستمر و پایانی'!$Y$7&gt;0,'لیست کنترل نمرات مستمر و پایانی'!$Y$7,"--")</f>
        <v>20</v>
      </c>
      <c r="I103" s="205">
        <f>IF('لیست کنترل نمرات مستمر و پایانی'!$Z$7&gt;0,'لیست کنترل نمرات مستمر و پایانی'!$Z$7,"--")</f>
        <v>20</v>
      </c>
      <c r="J103" s="205">
        <f>IF('4'!$Y$7&gt;0,'4'!$Y$7,"--")</f>
        <v>20</v>
      </c>
      <c r="K103" s="206">
        <f>IF(J103="--","--",'4'!$Y$48)</f>
        <v>17</v>
      </c>
      <c r="L103" s="206"/>
      <c r="M103" s="205">
        <f>IF(J103="--","--",رتبه!$BK$7)</f>
        <v>1</v>
      </c>
      <c r="N103" s="207">
        <f t="shared" si="3"/>
        <v>3</v>
      </c>
      <c r="O103" s="166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8"/>
    </row>
    <row r="104" spans="2:27" ht="20.100000000000001" customHeight="1">
      <c r="B104" s="208">
        <v>13</v>
      </c>
      <c r="C104" s="209" t="str">
        <f>IF('لیست کنترل نمرات مستمر و پایانی'!$AA$1&gt;0,'لیست کنترل نمرات مستمر و پایانی'!$AA$1,"-----")</f>
        <v>جغرافیای استان</v>
      </c>
      <c r="D104" s="210"/>
      <c r="E104" s="210"/>
      <c r="F104" s="211"/>
      <c r="G104" s="212">
        <f>IF(J104="--","--",'لیست کنترل نمرات مستمر و پایانی'!$AA$2)</f>
        <v>3</v>
      </c>
      <c r="H104" s="213">
        <f>IF('لیست کنترل نمرات مستمر و پایانی'!$AA$7&gt;0,'لیست کنترل نمرات مستمر و پایانی'!$AA$7,"--")</f>
        <v>10</v>
      </c>
      <c r="I104" s="213">
        <f>IF('لیست کنترل نمرات مستمر و پایانی'!$AB$7&gt;0,'لیست کنترل نمرات مستمر و پایانی'!$AB$7,"--")</f>
        <v>10</v>
      </c>
      <c r="J104" s="213">
        <f>IF('4'!$AA$7&gt;0,'4'!$AA$7,"--")</f>
        <v>10</v>
      </c>
      <c r="K104" s="167">
        <f>IF(J104="--","--",'4'!$AA$48)</f>
        <v>16.5</v>
      </c>
      <c r="L104" s="167"/>
      <c r="M104" s="213">
        <f>IF(J104="--","--",رتبه!$BM$7)</f>
        <v>30</v>
      </c>
      <c r="N104" s="214">
        <f t="shared" si="3"/>
        <v>-6.5</v>
      </c>
      <c r="O104" s="166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8"/>
    </row>
    <row r="105" spans="2:27" ht="20.100000000000001" customHeight="1">
      <c r="B105" s="200">
        <v>14</v>
      </c>
      <c r="C105" s="201" t="str">
        <f>IF('لیست کنترل نمرات مستمر و پایانی'!$AC$1&gt;0,'لیست کنترل نمرات مستمر و پایانی'!$AC$1,"-----")</f>
        <v>نگارش</v>
      </c>
      <c r="D105" s="202"/>
      <c r="E105" s="202"/>
      <c r="F105" s="203"/>
      <c r="G105" s="204">
        <f>IF(J105="--","--",'لیست کنترل نمرات مستمر و پایانی'!$AC$2)</f>
        <v>2</v>
      </c>
      <c r="H105" s="205">
        <f>IF('لیست کنترل نمرات مستمر و پایانی'!$AC$7&gt;0,'لیست کنترل نمرات مستمر و پایانی'!$AC$7,"--")</f>
        <v>20</v>
      </c>
      <c r="I105" s="205">
        <f>IF('لیست کنترل نمرات مستمر و پایانی'!$AD$7&gt;0,'لیست کنترل نمرات مستمر و پایانی'!$AD$7,"--")</f>
        <v>20</v>
      </c>
      <c r="J105" s="205">
        <f>IF('4'!$AC$7&gt;0,'4'!$AC$7,"--")</f>
        <v>20</v>
      </c>
      <c r="K105" s="206">
        <f>IF(J105="--","--",'4'!$AC$48)</f>
        <v>19.75</v>
      </c>
      <c r="L105" s="206"/>
      <c r="M105" s="205">
        <f>IF(J105="--","--",رتبه!$BO$7)</f>
        <v>1</v>
      </c>
      <c r="N105" s="207">
        <f t="shared" si="3"/>
        <v>0.25</v>
      </c>
      <c r="O105" s="166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8"/>
    </row>
    <row r="106" spans="2:27" ht="20.100000000000001" customHeight="1">
      <c r="B106" s="208">
        <v>15</v>
      </c>
      <c r="C106" s="209" t="str">
        <f>IF('لیست کنترل نمرات مستمر و پایانی'!$AE$1&gt;0,'لیست کنترل نمرات مستمر و پایانی'!$AE$1,"-----")</f>
        <v>متون ادبی</v>
      </c>
      <c r="D106" s="210"/>
      <c r="E106" s="210"/>
      <c r="F106" s="211"/>
      <c r="G106" s="212">
        <f>IF(J106="--","--",'لیست کنترل نمرات مستمر و پایانی'!$AE$2)</f>
        <v>2</v>
      </c>
      <c r="H106" s="213">
        <f>IF('لیست کنترل نمرات مستمر و پایانی'!$AE$7&gt;0,'لیست کنترل نمرات مستمر و پایانی'!$AE$7,"--")</f>
        <v>20</v>
      </c>
      <c r="I106" s="213">
        <f>IF('لیست کنترل نمرات مستمر و پایانی'!$AF$7&gt;0,'لیست کنترل نمرات مستمر و پایانی'!$AF$7,"--")</f>
        <v>20</v>
      </c>
      <c r="J106" s="213">
        <f>IF('4'!$AE$7&gt;0,'4'!$AE$7,"--")</f>
        <v>20</v>
      </c>
      <c r="K106" s="167">
        <f>IF(J106="--","--",'4'!$AE$48)</f>
        <v>19.25</v>
      </c>
      <c r="L106" s="167"/>
      <c r="M106" s="213">
        <f>IF(J106="--","--",رتبه!$BQ$7)</f>
        <v>1</v>
      </c>
      <c r="N106" s="214">
        <f t="shared" si="3"/>
        <v>0.75</v>
      </c>
      <c r="O106" s="166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8"/>
    </row>
    <row r="107" spans="2:27" ht="20.100000000000001" customHeight="1">
      <c r="B107" s="200">
        <v>16</v>
      </c>
      <c r="C107" s="201" t="str">
        <f>IF('لیست کنترل نمرات مستمر و پایانی'!$AG$1&gt;0,'لیست کنترل نمرات مستمر و پایانی'!$AG$1,"-----")</f>
        <v>آمادگی دفاعی</v>
      </c>
      <c r="D107" s="202"/>
      <c r="E107" s="202"/>
      <c r="F107" s="203"/>
      <c r="G107" s="204">
        <f>IF(J107="--","--",'لیست کنترل نمرات مستمر و پایانی'!$AG$2)</f>
        <v>3</v>
      </c>
      <c r="H107" s="205">
        <f>IF('لیست کنترل نمرات مستمر و پایانی'!$AG$7&gt;0,'لیست کنترل نمرات مستمر و پایانی'!$AG$7,"--")</f>
        <v>20</v>
      </c>
      <c r="I107" s="205">
        <f>IF('لیست کنترل نمرات مستمر و پایانی'!$AH$7&gt;0,'لیست کنترل نمرات مستمر و پایانی'!$AH$7,"--")</f>
        <v>20</v>
      </c>
      <c r="J107" s="205">
        <f>IF('4'!$AG$7&gt;0,'4'!$AG$7,"--")</f>
        <v>20</v>
      </c>
      <c r="K107" s="206">
        <f>IF(J107="--","--",'4'!$AG$48)</f>
        <v>17.25</v>
      </c>
      <c r="L107" s="206"/>
      <c r="M107" s="205">
        <f>IF(J107="--","--",رتبه!$BS$7)</f>
        <v>1</v>
      </c>
      <c r="N107" s="207">
        <f t="shared" si="3"/>
        <v>2.75</v>
      </c>
      <c r="O107" s="166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8"/>
    </row>
    <row r="108" spans="2:27" ht="20.100000000000001" customHeight="1">
      <c r="B108" s="208">
        <v>17</v>
      </c>
      <c r="C108" s="209" t="str">
        <f>IF('لیست کنترل نمرات مستمر و پایانی'!$AI$1&gt;0,'لیست کنترل نمرات مستمر و پایانی'!$AI$1,"-----")</f>
        <v>تاریخ</v>
      </c>
      <c r="D108" s="210"/>
      <c r="E108" s="210"/>
      <c r="F108" s="211"/>
      <c r="G108" s="212">
        <f>IF(J108="--","--",'لیست کنترل نمرات مستمر و پایانی'!$AI$2)</f>
        <v>2</v>
      </c>
      <c r="H108" s="213">
        <f>IF('لیست کنترل نمرات مستمر و پایانی'!$AI$7&gt;0,'لیست کنترل نمرات مستمر و پایانی'!$AI$7,"--")</f>
        <v>20</v>
      </c>
      <c r="I108" s="213">
        <f>IF('لیست کنترل نمرات مستمر و پایانی'!$AJ$7&gt;0,'لیست کنترل نمرات مستمر و پایانی'!$AJ$7,"--")</f>
        <v>20</v>
      </c>
      <c r="J108" s="213">
        <f>IF('4'!$AI$7&gt;0,'4'!$AI$7,"--")</f>
        <v>20</v>
      </c>
      <c r="K108" s="167">
        <f>IF(J108="--","--",'4'!$AI$48)</f>
        <v>18.75</v>
      </c>
      <c r="L108" s="167"/>
      <c r="M108" s="213">
        <f>IF(J108="--","--",رتبه!$BU$7)</f>
        <v>1</v>
      </c>
      <c r="N108" s="214">
        <f t="shared" si="3"/>
        <v>1.25</v>
      </c>
      <c r="O108" s="166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8"/>
    </row>
    <row r="109" spans="2:27" ht="20.100000000000001" customHeight="1">
      <c r="B109" s="200">
        <v>18</v>
      </c>
      <c r="C109" s="201" t="str">
        <f>IF('لیست کنترل نمرات مستمر و پایانی'!$AK$1&gt;0,'لیست کنترل نمرات مستمر و پایانی'!$AK$1,"-----")</f>
        <v>تربیت بدنی</v>
      </c>
      <c r="D109" s="202"/>
      <c r="E109" s="202"/>
      <c r="F109" s="203"/>
      <c r="G109" s="204">
        <f>IF(J109="--","--",'لیست کنترل نمرات مستمر و پایانی'!$AK$2)</f>
        <v>2</v>
      </c>
      <c r="H109" s="205" t="str">
        <f>IF('لیست کنترل نمرات مستمر و پایانی'!$AK$7&gt;0,'لیست کنترل نمرات مستمر و پایانی'!$AK$7,"--")</f>
        <v>--</v>
      </c>
      <c r="I109" s="205">
        <f>IF('لیست کنترل نمرات مستمر و پایانی'!$AL$7&gt;0,'لیست کنترل نمرات مستمر و پایانی'!$AL$7,"--")</f>
        <v>20</v>
      </c>
      <c r="J109" s="205">
        <f>IF('4'!$AK$7&gt;0,'4'!$AK$7,"--")</f>
        <v>20</v>
      </c>
      <c r="K109" s="206">
        <f>IF(J109="--","--",'4'!$AK$48)</f>
        <v>18.75</v>
      </c>
      <c r="L109" s="206"/>
      <c r="M109" s="205">
        <f>IF(J109="--","--",رتبه!$BW$7)</f>
        <v>1</v>
      </c>
      <c r="N109" s="207">
        <f t="shared" si="3"/>
        <v>1.25</v>
      </c>
      <c r="O109" s="166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8"/>
    </row>
    <row r="110" spans="2:27" ht="20.100000000000001" customHeight="1" thickBot="1">
      <c r="B110" s="215">
        <v>19</v>
      </c>
      <c r="C110" s="216" t="str">
        <f>IF('لیست کنترل نمرات مستمر و پایانی'!$AM$1&gt;0,'لیست کنترل نمرات مستمر و پایانی'!$AM$1,"-----")</f>
        <v>انضباط</v>
      </c>
      <c r="D110" s="217"/>
      <c r="E110" s="217"/>
      <c r="F110" s="218"/>
      <c r="G110" s="219">
        <f>IF(J110="--","--",'لیست کنترل نمرات مستمر و پایانی'!$AM$2)</f>
        <v>2</v>
      </c>
      <c r="H110" s="220" t="str">
        <f>IF('لیست کنترل نمرات مستمر و پایانی'!$AM$7&gt;0,'لیست کنترل نمرات مستمر و پایانی'!$AM$7,"--")</f>
        <v>--</v>
      </c>
      <c r="I110" s="220">
        <f>IF('لیست کنترل نمرات مستمر و پایانی'!$AN$7&gt;0,'لیست کنترل نمرات مستمر و پایانی'!$AN$7,"--")</f>
        <v>18</v>
      </c>
      <c r="J110" s="220">
        <f>IF('4'!$AM$7&gt;0,'4'!$AM$7,"--")</f>
        <v>18</v>
      </c>
      <c r="K110" s="181">
        <f>IF(J110="--","--",'4'!$AM$48)</f>
        <v>14.5</v>
      </c>
      <c r="L110" s="181"/>
      <c r="M110" s="220">
        <f>IF(J110="--","--",رتبه!$BY$7)</f>
        <v>13</v>
      </c>
      <c r="N110" s="221">
        <f t="shared" si="3"/>
        <v>3.5</v>
      </c>
      <c r="O110" s="222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2"/>
    </row>
    <row r="111" spans="2:27" ht="20.100000000000001" hidden="1" customHeight="1" thickBot="1"/>
    <row r="112" spans="2:27" ht="20.100000000000001" hidden="1" customHeight="1" thickBot="1">
      <c r="B112" s="155"/>
      <c r="C112" s="156"/>
      <c r="D112" s="156"/>
      <c r="E112" s="156"/>
      <c r="F112" s="156"/>
      <c r="G112" s="157"/>
      <c r="H112" s="158"/>
      <c r="I112" s="159" t="str">
        <f>'ورود اطلاعات'!$C$6</f>
        <v>مدیریت آموزش و پرورش تهران</v>
      </c>
      <c r="J112" s="160"/>
      <c r="K112" s="160"/>
      <c r="L112" s="160"/>
      <c r="M112" s="160"/>
      <c r="N112" s="160"/>
      <c r="O112" s="160"/>
      <c r="P112" s="160"/>
      <c r="Q112" s="161"/>
      <c r="R112" s="158"/>
      <c r="S112" s="162" t="str">
        <f>'ورود نمرات'!$A$3</f>
        <v>نام</v>
      </c>
      <c r="T112" s="163"/>
      <c r="U112" s="164"/>
      <c r="V112" s="165" t="str">
        <f>'ورود نمرات'!$A$8</f>
        <v xml:space="preserve">مهدی یار </v>
      </c>
      <c r="W112" s="156"/>
      <c r="X112" s="156"/>
      <c r="Y112" s="156"/>
      <c r="Z112" s="156"/>
      <c r="AA112" s="157"/>
    </row>
    <row r="113" spans="2:27" ht="20.100000000000001" hidden="1" customHeight="1">
      <c r="B113" s="166"/>
      <c r="C113" s="167"/>
      <c r="D113" s="167"/>
      <c r="E113" s="167"/>
      <c r="F113" s="167"/>
      <c r="G113" s="168"/>
      <c r="H113" s="158"/>
      <c r="I113" s="162" t="str">
        <f>'ورود اطلاعات'!$A$7</f>
        <v>نام واحد آموزشی</v>
      </c>
      <c r="J113" s="163"/>
      <c r="K113" s="164"/>
      <c r="L113" s="169" t="str">
        <f>'ورود اطلاعات'!$C$7</f>
        <v>دبیرستان دانش پسند</v>
      </c>
      <c r="M113" s="170"/>
      <c r="N113" s="170"/>
      <c r="O113" s="170"/>
      <c r="P113" s="170"/>
      <c r="Q113" s="171"/>
      <c r="R113" s="158"/>
      <c r="S113" s="172" t="str">
        <f>'ورود نمرات'!$B$3</f>
        <v>نام خانوادگی</v>
      </c>
      <c r="T113" s="173"/>
      <c r="U113" s="174"/>
      <c r="V113" s="175" t="str">
        <f>'ورود نمرات'!$B$8</f>
        <v>افشار</v>
      </c>
      <c r="W113" s="167"/>
      <c r="X113" s="167"/>
      <c r="Y113" s="167"/>
      <c r="Z113" s="167"/>
      <c r="AA113" s="168"/>
    </row>
    <row r="114" spans="2:27" ht="20.100000000000001" hidden="1" customHeight="1">
      <c r="B114" s="166"/>
      <c r="C114" s="167"/>
      <c r="D114" s="167"/>
      <c r="E114" s="167"/>
      <c r="F114" s="167"/>
      <c r="G114" s="168"/>
      <c r="H114" s="158"/>
      <c r="I114" s="172" t="str">
        <f>'ورود اطلاعات'!$A$2</f>
        <v>سال تحصیلی</v>
      </c>
      <c r="J114" s="173"/>
      <c r="K114" s="174"/>
      <c r="L114" s="175" t="str">
        <f>'ورود اطلاعات'!$C$2</f>
        <v>1402-1403</v>
      </c>
      <c r="M114" s="167"/>
      <c r="N114" s="167"/>
      <c r="O114" s="167"/>
      <c r="P114" s="167"/>
      <c r="Q114" s="168"/>
      <c r="R114" s="158"/>
      <c r="S114" s="172" t="str">
        <f>'ورود اطلاعات'!$A$4</f>
        <v>رشته</v>
      </c>
      <c r="T114" s="173"/>
      <c r="U114" s="174"/>
      <c r="V114" s="175" t="str">
        <f>'ورود اطلاعات'!$C$4</f>
        <v>انسانی</v>
      </c>
      <c r="W114" s="167"/>
      <c r="X114" s="167"/>
      <c r="Y114" s="167"/>
      <c r="Z114" s="167"/>
      <c r="AA114" s="168"/>
    </row>
    <row r="115" spans="2:27" ht="20.100000000000001" hidden="1" customHeight="1">
      <c r="B115" s="166"/>
      <c r="C115" s="167"/>
      <c r="D115" s="167"/>
      <c r="E115" s="167"/>
      <c r="F115" s="167"/>
      <c r="G115" s="168"/>
      <c r="H115" s="158"/>
      <c r="I115" s="172" t="str">
        <f>'ورود اطلاعات'!$A$3</f>
        <v>نوبت امتحانی</v>
      </c>
      <c r="J115" s="173"/>
      <c r="K115" s="174"/>
      <c r="L115" s="175" t="str">
        <f>'ورود اطلاعات'!$C$3</f>
        <v>نوبت اول</v>
      </c>
      <c r="M115" s="167"/>
      <c r="N115" s="167"/>
      <c r="O115" s="167"/>
      <c r="P115" s="167"/>
      <c r="Q115" s="168"/>
      <c r="R115" s="158"/>
      <c r="S115" s="172" t="str">
        <f>'لیست کنترل نمرات مستمر و پایانی'!$AO$1</f>
        <v>معدل</v>
      </c>
      <c r="T115" s="173"/>
      <c r="U115" s="174"/>
      <c r="V115" s="176">
        <f>'لیست کنترل نمرات مستمر و پایانی'!$AO$8</f>
        <v>18.643939393939394</v>
      </c>
      <c r="W115" s="167"/>
      <c r="X115" s="167"/>
      <c r="Y115" s="167"/>
      <c r="Z115" s="167"/>
      <c r="AA115" s="168"/>
    </row>
    <row r="116" spans="2:27" ht="20.100000000000001" hidden="1" customHeight="1" thickBot="1">
      <c r="B116" s="166"/>
      <c r="C116" s="167"/>
      <c r="D116" s="167"/>
      <c r="E116" s="167"/>
      <c r="F116" s="167"/>
      <c r="G116" s="168"/>
      <c r="H116" s="158"/>
      <c r="I116" s="177" t="str">
        <f>'ورود اطلاعات'!$A$5</f>
        <v>کلاس</v>
      </c>
      <c r="J116" s="178"/>
      <c r="K116" s="179"/>
      <c r="L116" s="180">
        <f>'ورود اطلاعات'!$C$5</f>
        <v>102</v>
      </c>
      <c r="M116" s="181"/>
      <c r="N116" s="181"/>
      <c r="O116" s="181"/>
      <c r="P116" s="181"/>
      <c r="Q116" s="182"/>
      <c r="R116" s="158"/>
      <c r="S116" s="177" t="str">
        <f>'لیست کنترل نمرات مستمر و پایانی'!$AP$1</f>
        <v>رتبه کلاسی</v>
      </c>
      <c r="T116" s="178"/>
      <c r="U116" s="179"/>
      <c r="V116" s="180">
        <f>'لیست کنترل نمرات مستمر و پایانی'!$AP$8</f>
        <v>2</v>
      </c>
      <c r="W116" s="181"/>
      <c r="X116" s="181"/>
      <c r="Y116" s="181"/>
      <c r="Z116" s="181"/>
      <c r="AA116" s="182"/>
    </row>
    <row r="117" spans="2:27" ht="20.100000000000001" hidden="1" customHeight="1" thickBot="1">
      <c r="B117" s="183"/>
      <c r="C117" s="184"/>
      <c r="D117" s="184"/>
      <c r="E117" s="184"/>
      <c r="F117" s="184"/>
      <c r="G117" s="185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</row>
    <row r="118" spans="2:27" ht="20.100000000000001" hidden="1" customHeight="1" thickBot="1">
      <c r="B118" s="186" t="s">
        <v>23</v>
      </c>
      <c r="C118" s="187" t="s">
        <v>9</v>
      </c>
      <c r="D118" s="188"/>
      <c r="E118" s="188"/>
      <c r="F118" s="189"/>
      <c r="G118" s="190" t="s">
        <v>20</v>
      </c>
      <c r="H118" s="191" t="s">
        <v>15</v>
      </c>
      <c r="I118" s="191" t="s">
        <v>16</v>
      </c>
      <c r="J118" s="191" t="s">
        <v>21</v>
      </c>
      <c r="K118" s="188" t="s">
        <v>22</v>
      </c>
      <c r="L118" s="188"/>
      <c r="M118" s="191" t="s">
        <v>19</v>
      </c>
      <c r="N118" s="192" t="s">
        <v>24</v>
      </c>
      <c r="O118" s="155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7"/>
    </row>
    <row r="119" spans="2:27" ht="20.100000000000001" hidden="1" customHeight="1">
      <c r="B119" s="193">
        <v>1</v>
      </c>
      <c r="C119" s="194" t="str">
        <f>IF('لیست کنترل نمرات مستمر و پایانی'!$C$1&gt;0,'لیست کنترل نمرات مستمر و پایانی'!$C$1,"-----")</f>
        <v>قرآن</v>
      </c>
      <c r="D119" s="195"/>
      <c r="E119" s="195"/>
      <c r="F119" s="196"/>
      <c r="G119" s="197">
        <f>IF(J119="--","--",'لیست کنترل نمرات مستمر و پایانی'!$C$2)</f>
        <v>2</v>
      </c>
      <c r="H119" s="198">
        <f>IF('لیست کنترل نمرات مستمر و پایانی'!$C$8&gt;0,'لیست کنترل نمرات مستمر و پایانی'!$C$8,"--")</f>
        <v>20</v>
      </c>
      <c r="I119" s="198">
        <f>IF('لیست کنترل نمرات مستمر و پایانی'!$D$8&gt;0,'لیست کنترل نمرات مستمر و پایانی'!$D$8,"--")</f>
        <v>20</v>
      </c>
      <c r="J119" s="198">
        <f>IF('4'!$C$8&gt;0,'4'!$C$8,"--")</f>
        <v>20</v>
      </c>
      <c r="K119" s="170">
        <f>IF(J119="--","--",'4'!$C$48)</f>
        <v>17.25</v>
      </c>
      <c r="L119" s="170"/>
      <c r="M119" s="198">
        <f>IF(J119="--","--",رتبه!$AO$8)</f>
        <v>1</v>
      </c>
      <c r="N119" s="199">
        <f t="shared" ref="N119:N137" si="4">IF(J119="--","--",J119-K119)</f>
        <v>2.75</v>
      </c>
      <c r="O119" s="166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8"/>
    </row>
    <row r="120" spans="2:27" ht="20.100000000000001" hidden="1" customHeight="1">
      <c r="B120" s="200">
        <v>2</v>
      </c>
      <c r="C120" s="201" t="str">
        <f>IF('لیست کنترل نمرات مستمر و پایانی'!$E$1&gt;0,'لیست کنترل نمرات مستمر و پایانی'!$E$1,"-----")</f>
        <v>معارف اسلامی</v>
      </c>
      <c r="D120" s="202"/>
      <c r="E120" s="202"/>
      <c r="F120" s="203"/>
      <c r="G120" s="204">
        <f>IF(J120="--","--",'لیست کنترل نمرات مستمر و پایانی'!$E$2)</f>
        <v>2</v>
      </c>
      <c r="H120" s="205">
        <f>IF('لیست کنترل نمرات مستمر و پایانی'!$E$8&gt;0,'لیست کنترل نمرات مستمر و پایانی'!$E$8,"--")</f>
        <v>20</v>
      </c>
      <c r="I120" s="205">
        <f>IF('لیست کنترل نمرات مستمر و پایانی'!$F$8&gt;0,'لیست کنترل نمرات مستمر و پایانی'!$F$8,"--")</f>
        <v>20</v>
      </c>
      <c r="J120" s="205">
        <f>IF('4'!$E$8&gt;0,'4'!$E$8,"--")</f>
        <v>20</v>
      </c>
      <c r="K120" s="206">
        <f>IF(J120="--","--",'4'!$E$48)</f>
        <v>15.25</v>
      </c>
      <c r="L120" s="206"/>
      <c r="M120" s="205">
        <f>IF(J120="--","--",رتبه!$AQ$8)</f>
        <v>1</v>
      </c>
      <c r="N120" s="207">
        <f t="shared" si="4"/>
        <v>4.75</v>
      </c>
      <c r="O120" s="166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8"/>
    </row>
    <row r="121" spans="2:27" ht="20.100000000000001" hidden="1" customHeight="1">
      <c r="B121" s="208">
        <v>3</v>
      </c>
      <c r="C121" s="209" t="str">
        <f>IF('لیست کنترل نمرات مستمر و پایانی'!$G$1&gt;0,'لیست کنترل نمرات مستمر و پایانی'!$G$1,"-----")</f>
        <v>فلسفه</v>
      </c>
      <c r="D121" s="210"/>
      <c r="E121" s="210"/>
      <c r="F121" s="211"/>
      <c r="G121" s="212">
        <f>IF(J121="--","--",'لیست کنترل نمرات مستمر و پایانی'!$G$2)</f>
        <v>2</v>
      </c>
      <c r="H121" s="213">
        <f>IF('لیست کنترل نمرات مستمر و پایانی'!$G$8&gt;0,'لیست کنترل نمرات مستمر و پایانی'!$G$8,"--")</f>
        <v>20</v>
      </c>
      <c r="I121" s="213">
        <f>IF('لیست کنترل نمرات مستمر و پایانی'!$H$8&gt;0,'لیست کنترل نمرات مستمر و پایانی'!$H$8,"--")</f>
        <v>19</v>
      </c>
      <c r="J121" s="213">
        <f>IF('4'!$G$8&gt;0,'4'!$G$8,"--")</f>
        <v>19.5</v>
      </c>
      <c r="K121" s="167">
        <f>IF(J121="--","--",'4'!$G$48)</f>
        <v>13.25</v>
      </c>
      <c r="L121" s="167"/>
      <c r="M121" s="213">
        <f>IF(J121="--","--",رتبه!$AS$8)</f>
        <v>7</v>
      </c>
      <c r="N121" s="214">
        <f t="shared" si="4"/>
        <v>6.25</v>
      </c>
      <c r="O121" s="166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8"/>
    </row>
    <row r="122" spans="2:27" ht="20.100000000000001" hidden="1" customHeight="1">
      <c r="B122" s="200">
        <v>4</v>
      </c>
      <c r="C122" s="201" t="str">
        <f>IF('لیست کنترل نمرات مستمر و پایانی'!$I$1&gt;0,'لیست کنترل نمرات مستمر و پایانی'!$I$1,"-----")</f>
        <v>منطق</v>
      </c>
      <c r="D122" s="202"/>
      <c r="E122" s="202"/>
      <c r="F122" s="203"/>
      <c r="G122" s="204">
        <f>IF(J122="--","--",'لیست کنترل نمرات مستمر و پایانی'!$I$2)</f>
        <v>1</v>
      </c>
      <c r="H122" s="205">
        <f>IF('لیست کنترل نمرات مستمر و پایانی'!$I$8&gt;0,'لیست کنترل نمرات مستمر و پایانی'!$I$8,"--")</f>
        <v>20</v>
      </c>
      <c r="I122" s="205">
        <f>IF('لیست کنترل نمرات مستمر و پایانی'!$J$8&gt;0,'لیست کنترل نمرات مستمر و پایانی'!$J$8,"--")</f>
        <v>20</v>
      </c>
      <c r="J122" s="205">
        <f>IF('4'!$I$8&gt;0,'4'!$I$8,"--")</f>
        <v>20</v>
      </c>
      <c r="K122" s="206">
        <f>IF(J122="--","--",'4'!$I$48)</f>
        <v>18</v>
      </c>
      <c r="L122" s="206"/>
      <c r="M122" s="205">
        <f>IF(J122="--","--",رتبه!$AU$8)</f>
        <v>1</v>
      </c>
      <c r="N122" s="207">
        <f t="shared" si="4"/>
        <v>2</v>
      </c>
      <c r="O122" s="166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8"/>
    </row>
    <row r="123" spans="2:27" ht="20.100000000000001" hidden="1" customHeight="1">
      <c r="B123" s="208">
        <v>5</v>
      </c>
      <c r="C123" s="209" t="str">
        <f>IF('لیست کنترل نمرات مستمر و پایانی'!$K$1&gt;0,'لیست کنترل نمرات مستمر و پایانی'!$K$1,"-----")</f>
        <v>جامعه شناسی</v>
      </c>
      <c r="D123" s="210"/>
      <c r="E123" s="210"/>
      <c r="F123" s="211"/>
      <c r="G123" s="212">
        <f>IF(J123="--","--",'لیست کنترل نمرات مستمر و پایانی'!$K$2)</f>
        <v>3</v>
      </c>
      <c r="H123" s="213">
        <f>IF('لیست کنترل نمرات مستمر و پایانی'!$K$8&gt;0,'لیست کنترل نمرات مستمر و پایانی'!$K$8,"--")</f>
        <v>20</v>
      </c>
      <c r="I123" s="213">
        <f>IF('لیست کنترل نمرات مستمر و پایانی'!$L$8&gt;0,'لیست کنترل نمرات مستمر و پایانی'!$L$8,"--")</f>
        <v>20</v>
      </c>
      <c r="J123" s="213">
        <f>IF('4'!$K$8&gt;0,'4'!$K$8,"--")</f>
        <v>20</v>
      </c>
      <c r="K123" s="167">
        <f>IF(J123="--","--",'4'!$K$48)</f>
        <v>14.25</v>
      </c>
      <c r="L123" s="167"/>
      <c r="M123" s="213">
        <f>IF(J123="--","--",رتبه!$AW$8)</f>
        <v>1</v>
      </c>
      <c r="N123" s="214">
        <f t="shared" si="4"/>
        <v>5.75</v>
      </c>
      <c r="O123" s="166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8"/>
    </row>
    <row r="124" spans="2:27" ht="20.100000000000001" hidden="1" customHeight="1">
      <c r="B124" s="200">
        <v>6</v>
      </c>
      <c r="C124" s="201" t="str">
        <f>IF('لیست کنترل نمرات مستمر و پایانی'!$M$1&gt;0,'لیست کنترل نمرات مستمر و پایانی'!$M$1,"-----")</f>
        <v>روان شناسی</v>
      </c>
      <c r="D124" s="202"/>
      <c r="E124" s="202"/>
      <c r="F124" s="203"/>
      <c r="G124" s="204">
        <f>IF(J124="--","--",'لیست کنترل نمرات مستمر و پایانی'!$M$2)</f>
        <v>3</v>
      </c>
      <c r="H124" s="205">
        <f>IF('لیست کنترل نمرات مستمر و پایانی'!$M$8&gt;0,'لیست کنترل نمرات مستمر و پایانی'!$M$8,"--")</f>
        <v>19</v>
      </c>
      <c r="I124" s="205">
        <f>IF('لیست کنترل نمرات مستمر و پایانی'!$N$8&gt;0,'لیست کنترل نمرات مستمر و پایانی'!$N$8,"--")</f>
        <v>18</v>
      </c>
      <c r="J124" s="205">
        <f>IF('4'!$M$8&gt;0,'4'!$M$8,"--")</f>
        <v>18.5</v>
      </c>
      <c r="K124" s="206">
        <f>IF(J124="--","--",'4'!$M$48)</f>
        <v>12.25</v>
      </c>
      <c r="L124" s="206"/>
      <c r="M124" s="205">
        <f>IF(J124="--","--",رتبه!$AY$8)</f>
        <v>7</v>
      </c>
      <c r="N124" s="207">
        <f t="shared" si="4"/>
        <v>6.25</v>
      </c>
      <c r="O124" s="166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8"/>
    </row>
    <row r="125" spans="2:27" ht="20.100000000000001" hidden="1" customHeight="1">
      <c r="B125" s="208">
        <v>7</v>
      </c>
      <c r="C125" s="209" t="str">
        <f>IF('لیست کنترل نمرات مستمر و پایانی'!$O$1&gt;0,'لیست کنترل نمرات مستمر و پایانی'!$O$1,"-----")</f>
        <v>زبان انگلیسی</v>
      </c>
      <c r="D125" s="210"/>
      <c r="E125" s="210"/>
      <c r="F125" s="211"/>
      <c r="G125" s="212">
        <f>IF(J125="--","--",'لیست کنترل نمرات مستمر و پایانی'!$O$2)</f>
        <v>1</v>
      </c>
      <c r="H125" s="213">
        <f>IF('لیست کنترل نمرات مستمر و پایانی'!$O$8&gt;0,'لیست کنترل نمرات مستمر و پایانی'!$O$8,"--")</f>
        <v>16</v>
      </c>
      <c r="I125" s="213">
        <f>IF('لیست کنترل نمرات مستمر و پایانی'!$P$8&gt;0,'لیست کنترل نمرات مستمر و پایانی'!$P$8,"--")</f>
        <v>17</v>
      </c>
      <c r="J125" s="213">
        <f>IF('4'!$O$8&gt;0,'4'!$O$8,"--")</f>
        <v>16.75</v>
      </c>
      <c r="K125" s="167">
        <f>IF(J125="--","--",'4'!$O$48)</f>
        <v>11.25</v>
      </c>
      <c r="L125" s="167"/>
      <c r="M125" s="213">
        <f>IF(J125="--","--",رتبه!$BA$8)</f>
        <v>8</v>
      </c>
      <c r="N125" s="214">
        <f t="shared" si="4"/>
        <v>5.5</v>
      </c>
      <c r="O125" s="166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8"/>
    </row>
    <row r="126" spans="2:27" ht="20.100000000000001" hidden="1" customHeight="1">
      <c r="B126" s="200">
        <v>8</v>
      </c>
      <c r="C126" s="201" t="str">
        <f>IF('لیست کنترل نمرات مستمر و پایانی'!$Q$1&gt;0,'لیست کنترل نمرات مستمر و پایانی'!$Q$1,"-----")</f>
        <v>ادبیات فارسی</v>
      </c>
      <c r="D126" s="202"/>
      <c r="E126" s="202"/>
      <c r="F126" s="203"/>
      <c r="G126" s="204">
        <f>IF(J126="--","--",'لیست کنترل نمرات مستمر و پایانی'!$Q$2)</f>
        <v>2</v>
      </c>
      <c r="H126" s="205">
        <f>IF('لیست کنترل نمرات مستمر و پایانی'!$Q$8&gt;0,'لیست کنترل نمرات مستمر و پایانی'!$Q$8,"--")</f>
        <v>16</v>
      </c>
      <c r="I126" s="205">
        <f>IF('لیست کنترل نمرات مستمر و پایانی'!$R$8&gt;0,'لیست کنترل نمرات مستمر و پایانی'!$R$8,"--")</f>
        <v>14</v>
      </c>
      <c r="J126" s="205">
        <f>IF('4'!$Q$8&gt;0,'4'!$Q$8,"--")</f>
        <v>14.75</v>
      </c>
      <c r="K126" s="206">
        <f>IF(J126="--","--",'4'!$Q$48)</f>
        <v>8.25</v>
      </c>
      <c r="L126" s="206"/>
      <c r="M126" s="205">
        <f>IF(J126="--","--",رتبه!$BC$8)</f>
        <v>6</v>
      </c>
      <c r="N126" s="207">
        <f t="shared" si="4"/>
        <v>6.5</v>
      </c>
      <c r="O126" s="166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8"/>
    </row>
    <row r="127" spans="2:27" ht="20.100000000000001" hidden="1" customHeight="1">
      <c r="B127" s="208">
        <v>9</v>
      </c>
      <c r="C127" s="209" t="str">
        <f>IF('لیست کنترل نمرات مستمر و پایانی'!$S$1&gt;0,'لیست کنترل نمرات مستمر و پایانی'!$S$1,"-----")</f>
        <v>قافیه و عروض</v>
      </c>
      <c r="D127" s="210"/>
      <c r="E127" s="210"/>
      <c r="F127" s="211"/>
      <c r="G127" s="212">
        <f>IF(J127="--","--",'لیست کنترل نمرات مستمر و پایانی'!$S$2)</f>
        <v>2</v>
      </c>
      <c r="H127" s="213">
        <f>IF('لیست کنترل نمرات مستمر و پایانی'!$S$8&gt;0,'لیست کنترل نمرات مستمر و پایانی'!$S$8,"--")</f>
        <v>20</v>
      </c>
      <c r="I127" s="213">
        <f>IF('لیست کنترل نمرات مستمر و پایانی'!$T$8&gt;0,'لیست کنترل نمرات مستمر و پایانی'!$T$8,"--")</f>
        <v>15</v>
      </c>
      <c r="J127" s="213">
        <f>IF('4'!$S$8&gt;0,'4'!$S$8,"--")</f>
        <v>16.75</v>
      </c>
      <c r="K127" s="167">
        <f>IF(J127="--","--",'4'!$S$48)</f>
        <v>11.5</v>
      </c>
      <c r="L127" s="167"/>
      <c r="M127" s="213">
        <f>IF(J127="--","--",رتبه!$BE$8)</f>
        <v>6</v>
      </c>
      <c r="N127" s="214">
        <f t="shared" si="4"/>
        <v>5.25</v>
      </c>
      <c r="O127" s="166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8"/>
    </row>
    <row r="128" spans="2:27" ht="20.100000000000001" hidden="1" customHeight="1">
      <c r="B128" s="200">
        <v>10</v>
      </c>
      <c r="C128" s="201" t="str">
        <f>IF('لیست کنترل نمرات مستمر و پایانی'!$U$1&gt;0,'لیست کنترل نمرات مستمر و پایانی'!$U$1,"-----")</f>
        <v>عربی</v>
      </c>
      <c r="D128" s="202"/>
      <c r="E128" s="202"/>
      <c r="F128" s="203"/>
      <c r="G128" s="204">
        <f>IF(J128="--","--",'لیست کنترل نمرات مستمر و پایانی'!$U$2)</f>
        <v>2</v>
      </c>
      <c r="H128" s="205">
        <f>IF('لیست کنترل نمرات مستمر و پایانی'!$U$8&gt;0,'لیست کنترل نمرات مستمر و پایانی'!$U$8,"--")</f>
        <v>20</v>
      </c>
      <c r="I128" s="205">
        <f>IF('لیست کنترل نمرات مستمر و پایانی'!$V$8&gt;0,'لیست کنترل نمرات مستمر و پایانی'!$V$8,"--")</f>
        <v>20</v>
      </c>
      <c r="J128" s="205">
        <f>IF('4'!$U$8&gt;0,'4'!$U$8,"--")</f>
        <v>20</v>
      </c>
      <c r="K128" s="206">
        <f>IF(J128="--","--",'4'!$U$48)</f>
        <v>19.25</v>
      </c>
      <c r="L128" s="206"/>
      <c r="M128" s="205">
        <f>IF(J128="--","--",رتبه!$BG$8)</f>
        <v>1</v>
      </c>
      <c r="N128" s="207">
        <f t="shared" si="4"/>
        <v>0.75</v>
      </c>
      <c r="O128" s="166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8"/>
    </row>
    <row r="129" spans="1:28" ht="20.100000000000001" hidden="1" customHeight="1">
      <c r="B129" s="208">
        <v>11</v>
      </c>
      <c r="C129" s="209" t="str">
        <f>IF('لیست کنترل نمرات مستمر و پایانی'!$W$1&gt;0,'لیست کنترل نمرات مستمر و پایانی'!$W$1,"-----")</f>
        <v>ریاضی</v>
      </c>
      <c r="D129" s="210"/>
      <c r="E129" s="210"/>
      <c r="F129" s="211"/>
      <c r="G129" s="212">
        <f>IF(J129="--","--",'لیست کنترل نمرات مستمر و پایانی'!$W$2)</f>
        <v>4</v>
      </c>
      <c r="H129" s="213">
        <f>IF('لیست کنترل نمرات مستمر و پایانی'!$W$8&gt;0,'لیست کنترل نمرات مستمر و پایانی'!$W$8,"--")</f>
        <v>18</v>
      </c>
      <c r="I129" s="213">
        <f>IF('لیست کنترل نمرات مستمر و پایانی'!$X$8&gt;0,'لیست کنترل نمرات مستمر و پایانی'!$X$8,"--")</f>
        <v>18</v>
      </c>
      <c r="J129" s="213">
        <f>IF('4'!$W$8&gt;0,'4'!$W$8,"--")</f>
        <v>18</v>
      </c>
      <c r="K129" s="167">
        <f>IF(J129="--","--",'4'!$W$48)</f>
        <v>12.5</v>
      </c>
      <c r="L129" s="167"/>
      <c r="M129" s="213">
        <f>IF(J129="--","--",رتبه!$BI$8)</f>
        <v>6</v>
      </c>
      <c r="N129" s="214">
        <f t="shared" si="4"/>
        <v>5.5</v>
      </c>
      <c r="O129" s="166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8"/>
    </row>
    <row r="130" spans="1:28" ht="20.100000000000001" hidden="1" customHeight="1">
      <c r="B130" s="200">
        <v>12</v>
      </c>
      <c r="C130" s="201" t="str">
        <f>IF('لیست کنترل نمرات مستمر و پایانی'!$Y$1&gt;0,'لیست کنترل نمرات مستمر و پایانی'!$Y$1,"-----")</f>
        <v>زیست شناسی</v>
      </c>
      <c r="D130" s="202"/>
      <c r="E130" s="202"/>
      <c r="F130" s="203"/>
      <c r="G130" s="204">
        <f>IF(J130="--","--",'لیست کنترل نمرات مستمر و پایانی'!$Y$2)</f>
        <v>4</v>
      </c>
      <c r="H130" s="205">
        <f>IF('لیست کنترل نمرات مستمر و پایانی'!$Y$8&gt;0,'لیست کنترل نمرات مستمر و پایانی'!$Y$8,"--")</f>
        <v>20</v>
      </c>
      <c r="I130" s="205">
        <f>IF('لیست کنترل نمرات مستمر و پایانی'!$Z$8&gt;0,'لیست کنترل نمرات مستمر و پایانی'!$Z$8,"--")</f>
        <v>20</v>
      </c>
      <c r="J130" s="205">
        <f>IF('4'!$Y$8&gt;0,'4'!$Y$8,"--")</f>
        <v>20</v>
      </c>
      <c r="K130" s="206">
        <f>IF(J130="--","--",'4'!$Y$48)</f>
        <v>17</v>
      </c>
      <c r="L130" s="206"/>
      <c r="M130" s="205">
        <f>IF(J130="--","--",رتبه!$BK$8)</f>
        <v>1</v>
      </c>
      <c r="N130" s="207">
        <f t="shared" si="4"/>
        <v>3</v>
      </c>
      <c r="O130" s="166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8"/>
    </row>
    <row r="131" spans="1:28" ht="20.100000000000001" hidden="1" customHeight="1">
      <c r="B131" s="208">
        <v>13</v>
      </c>
      <c r="C131" s="209" t="str">
        <f>IF('لیست کنترل نمرات مستمر و پایانی'!$AA$1&gt;0,'لیست کنترل نمرات مستمر و پایانی'!$AA$1,"-----")</f>
        <v>جغرافیای استان</v>
      </c>
      <c r="D131" s="210"/>
      <c r="E131" s="210"/>
      <c r="F131" s="211"/>
      <c r="G131" s="212">
        <f>IF(J131="--","--",'لیست کنترل نمرات مستمر و پایانی'!$AA$2)</f>
        <v>3</v>
      </c>
      <c r="H131" s="213">
        <f>IF('لیست کنترل نمرات مستمر و پایانی'!$AA$8&gt;0,'لیست کنترل نمرات مستمر و پایانی'!$AA$8,"--")</f>
        <v>20</v>
      </c>
      <c r="I131" s="213">
        <f>IF('لیست کنترل نمرات مستمر و پایانی'!$AB$8&gt;0,'لیست کنترل نمرات مستمر و پایانی'!$AB$8,"--")</f>
        <v>20</v>
      </c>
      <c r="J131" s="213">
        <f>IF('4'!$AA$8&gt;0,'4'!$AA$8,"--")</f>
        <v>20</v>
      </c>
      <c r="K131" s="167">
        <f>IF(J131="--","--",'4'!$AA$48)</f>
        <v>16.5</v>
      </c>
      <c r="L131" s="167"/>
      <c r="M131" s="213">
        <f>IF(J131="--","--",رتبه!$BM$8)</f>
        <v>1</v>
      </c>
      <c r="N131" s="214">
        <f t="shared" si="4"/>
        <v>3.5</v>
      </c>
      <c r="O131" s="166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8"/>
    </row>
    <row r="132" spans="1:28" ht="20.100000000000001" hidden="1" customHeight="1">
      <c r="B132" s="200">
        <v>14</v>
      </c>
      <c r="C132" s="201" t="str">
        <f>IF('لیست کنترل نمرات مستمر و پایانی'!$AC$1&gt;0,'لیست کنترل نمرات مستمر و پایانی'!$AC$1,"-----")</f>
        <v>نگارش</v>
      </c>
      <c r="D132" s="202"/>
      <c r="E132" s="202"/>
      <c r="F132" s="203"/>
      <c r="G132" s="204">
        <f>IF(J132="--","--",'لیست کنترل نمرات مستمر و پایانی'!$AC$2)</f>
        <v>2</v>
      </c>
      <c r="H132" s="205">
        <f>IF('لیست کنترل نمرات مستمر و پایانی'!$AC$8&gt;0,'لیست کنترل نمرات مستمر و پایانی'!$AC$8,"--")</f>
        <v>20</v>
      </c>
      <c r="I132" s="205">
        <f>IF('لیست کنترل نمرات مستمر و پایانی'!$AD$8&gt;0,'لیست کنترل نمرات مستمر و پایانی'!$AD$8,"--")</f>
        <v>20</v>
      </c>
      <c r="J132" s="205">
        <f>IF('4'!$AC$8&gt;0,'4'!$AC$8,"--")</f>
        <v>20</v>
      </c>
      <c r="K132" s="206">
        <f>IF(J132="--","--",'4'!$AC$48)</f>
        <v>19.75</v>
      </c>
      <c r="L132" s="206"/>
      <c r="M132" s="205">
        <f>IF(J132="--","--",رتبه!$BO$8)</f>
        <v>1</v>
      </c>
      <c r="N132" s="207">
        <f t="shared" si="4"/>
        <v>0.25</v>
      </c>
      <c r="O132" s="166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8"/>
    </row>
    <row r="133" spans="1:28" ht="20.100000000000001" hidden="1" customHeight="1">
      <c r="B133" s="208">
        <v>15</v>
      </c>
      <c r="C133" s="209" t="str">
        <f>IF('لیست کنترل نمرات مستمر و پایانی'!$AE$1&gt;0,'لیست کنترل نمرات مستمر و پایانی'!$AE$1,"-----")</f>
        <v>متون ادبی</v>
      </c>
      <c r="D133" s="210"/>
      <c r="E133" s="210"/>
      <c r="F133" s="211"/>
      <c r="G133" s="212">
        <f>IF(J133="--","--",'لیست کنترل نمرات مستمر و پایانی'!$AE$2)</f>
        <v>2</v>
      </c>
      <c r="H133" s="213">
        <f>IF('لیست کنترل نمرات مستمر و پایانی'!$AE$8&gt;0,'لیست کنترل نمرات مستمر و پایانی'!$AE$8,"--")</f>
        <v>20</v>
      </c>
      <c r="I133" s="213">
        <f>IF('لیست کنترل نمرات مستمر و پایانی'!$AF$8&gt;0,'لیست کنترل نمرات مستمر و پایانی'!$AF$8,"--")</f>
        <v>18</v>
      </c>
      <c r="J133" s="213">
        <f>IF('4'!$AE$8&gt;0,'4'!$AE$8,"--")</f>
        <v>18.75</v>
      </c>
      <c r="K133" s="167">
        <f>IF(J133="--","--",'4'!$AE$48)</f>
        <v>19.25</v>
      </c>
      <c r="L133" s="167"/>
      <c r="M133" s="213">
        <f>IF(J133="--","--",رتبه!$BQ$8)</f>
        <v>31</v>
      </c>
      <c r="N133" s="214">
        <f t="shared" si="4"/>
        <v>-0.5</v>
      </c>
      <c r="O133" s="166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8"/>
    </row>
    <row r="134" spans="1:28" ht="20.100000000000001" hidden="1" customHeight="1">
      <c r="B134" s="200">
        <v>16</v>
      </c>
      <c r="C134" s="201" t="str">
        <f>IF('لیست کنترل نمرات مستمر و پایانی'!$AG$1&gt;0,'لیست کنترل نمرات مستمر و پایانی'!$AG$1,"-----")</f>
        <v>آمادگی دفاعی</v>
      </c>
      <c r="D134" s="202"/>
      <c r="E134" s="202"/>
      <c r="F134" s="203"/>
      <c r="G134" s="204">
        <f>IF(J134="--","--",'لیست کنترل نمرات مستمر و پایانی'!$AG$2)</f>
        <v>3</v>
      </c>
      <c r="H134" s="205">
        <f>IF('لیست کنترل نمرات مستمر و پایانی'!$AG$8&gt;0,'لیست کنترل نمرات مستمر و پایانی'!$AG$8,"--")</f>
        <v>20</v>
      </c>
      <c r="I134" s="205">
        <f>IF('لیست کنترل نمرات مستمر و پایانی'!$AH$8&gt;0,'لیست کنترل نمرات مستمر و پایانی'!$AH$8,"--")</f>
        <v>20</v>
      </c>
      <c r="J134" s="205">
        <f>IF('4'!$AG$8&gt;0,'4'!$AG$8,"--")</f>
        <v>20</v>
      </c>
      <c r="K134" s="206">
        <f>IF(J134="--","--",'4'!$AG$48)</f>
        <v>17.25</v>
      </c>
      <c r="L134" s="206"/>
      <c r="M134" s="205">
        <f>IF(J134="--","--",رتبه!$BS$8)</f>
        <v>1</v>
      </c>
      <c r="N134" s="207">
        <f t="shared" si="4"/>
        <v>2.75</v>
      </c>
      <c r="O134" s="166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8"/>
    </row>
    <row r="135" spans="1:28" ht="20.100000000000001" hidden="1" customHeight="1">
      <c r="B135" s="208">
        <v>17</v>
      </c>
      <c r="C135" s="209" t="str">
        <f>IF('لیست کنترل نمرات مستمر و پایانی'!$AI$1&gt;0,'لیست کنترل نمرات مستمر و پایانی'!$AI$1,"-----")</f>
        <v>تاریخ</v>
      </c>
      <c r="D135" s="210"/>
      <c r="E135" s="210"/>
      <c r="F135" s="211"/>
      <c r="G135" s="212">
        <f>IF(J135="--","--",'لیست کنترل نمرات مستمر و پایانی'!$AI$2)</f>
        <v>2</v>
      </c>
      <c r="H135" s="213">
        <f>IF('لیست کنترل نمرات مستمر و پایانی'!$AI$8&gt;0,'لیست کنترل نمرات مستمر و پایانی'!$AI$8,"--")</f>
        <v>20</v>
      </c>
      <c r="I135" s="213">
        <f>IF('لیست کنترل نمرات مستمر و پایانی'!$AJ$8&gt;0,'لیست کنترل نمرات مستمر و پایانی'!$AJ$8,"--")</f>
        <v>20</v>
      </c>
      <c r="J135" s="213">
        <f>IF('4'!$AI$8&gt;0,'4'!$AI$8,"--")</f>
        <v>20</v>
      </c>
      <c r="K135" s="167">
        <f>IF(J135="--","--",'4'!$AI$48)</f>
        <v>18.75</v>
      </c>
      <c r="L135" s="167"/>
      <c r="M135" s="213">
        <f>IF(J135="--","--",رتبه!$BU$8)</f>
        <v>1</v>
      </c>
      <c r="N135" s="214">
        <f t="shared" si="4"/>
        <v>1.25</v>
      </c>
      <c r="O135" s="166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8"/>
    </row>
    <row r="136" spans="1:28" ht="20.100000000000001" hidden="1" customHeight="1">
      <c r="B136" s="200">
        <v>18</v>
      </c>
      <c r="C136" s="201" t="str">
        <f>IF('لیست کنترل نمرات مستمر و پایانی'!$AK$1&gt;0,'لیست کنترل نمرات مستمر و پایانی'!$AK$1,"-----")</f>
        <v>تربیت بدنی</v>
      </c>
      <c r="D136" s="202"/>
      <c r="E136" s="202"/>
      <c r="F136" s="203"/>
      <c r="G136" s="204">
        <f>IF(J136="--","--",'لیست کنترل نمرات مستمر و پایانی'!$AK$2)</f>
        <v>2</v>
      </c>
      <c r="H136" s="205" t="str">
        <f>IF('لیست کنترل نمرات مستمر و پایانی'!$AK$8&gt;0,'لیست کنترل نمرات مستمر و پایانی'!$AK$8,"--")</f>
        <v>--</v>
      </c>
      <c r="I136" s="205">
        <f>IF('لیست کنترل نمرات مستمر و پایانی'!$AL$8&gt;0,'لیست کنترل نمرات مستمر و پایانی'!$AL$8,"--")</f>
        <v>13</v>
      </c>
      <c r="J136" s="205">
        <f>IF('4'!$AK$8&gt;0,'4'!$AK$8,"--")</f>
        <v>13</v>
      </c>
      <c r="K136" s="206">
        <f>IF(J136="--","--",'4'!$AK$48)</f>
        <v>18.75</v>
      </c>
      <c r="L136" s="206"/>
      <c r="M136" s="205">
        <f>IF(J136="--","--",رتبه!$BW$8)</f>
        <v>40</v>
      </c>
      <c r="N136" s="207">
        <f t="shared" si="4"/>
        <v>-5.75</v>
      </c>
      <c r="O136" s="166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8"/>
    </row>
    <row r="137" spans="1:28" ht="20.100000000000001" hidden="1" customHeight="1" thickBot="1">
      <c r="B137" s="215">
        <v>19</v>
      </c>
      <c r="C137" s="216" t="str">
        <f>IF('لیست کنترل نمرات مستمر و پایانی'!$AM$1&gt;0,'لیست کنترل نمرات مستمر و پایانی'!$AM$1,"-----")</f>
        <v>انضباط</v>
      </c>
      <c r="D137" s="217"/>
      <c r="E137" s="217"/>
      <c r="F137" s="218"/>
      <c r="G137" s="219">
        <f>IF(J137="--","--",'لیست کنترل نمرات مستمر و پایانی'!$AM$2)</f>
        <v>2</v>
      </c>
      <c r="H137" s="220" t="str">
        <f>IF('لیست کنترل نمرات مستمر و پایانی'!$AM$8&gt;0,'لیست کنترل نمرات مستمر و پایانی'!$AM$8,"--")</f>
        <v>--</v>
      </c>
      <c r="I137" s="220">
        <f>IF('لیست کنترل نمرات مستمر و پایانی'!$AN$8&gt;0,'لیست کنترل نمرات مستمر و پایانی'!$AN$8,"--")</f>
        <v>16</v>
      </c>
      <c r="J137" s="220">
        <f>IF('4'!$AM$8&gt;0,'4'!$AM$8,"--")</f>
        <v>16</v>
      </c>
      <c r="K137" s="181">
        <f>IF(J137="--","--",'4'!$AM$48)</f>
        <v>14.5</v>
      </c>
      <c r="L137" s="181"/>
      <c r="M137" s="220">
        <f>IF(J137="--","--",رتبه!$BY$8)</f>
        <v>20</v>
      </c>
      <c r="N137" s="221">
        <f t="shared" si="4"/>
        <v>1.5</v>
      </c>
      <c r="O137" s="222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2"/>
    </row>
    <row r="138" spans="1:28" ht="20.100000000000001" hidden="1" customHeight="1">
      <c r="B138" s="223"/>
      <c r="C138" s="224"/>
      <c r="D138" s="224"/>
      <c r="E138" s="224"/>
      <c r="F138" s="224"/>
      <c r="G138" s="225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3"/>
    </row>
    <row r="139" spans="1:28" ht="20.100000000000001" hidden="1" customHeight="1" thickBot="1">
      <c r="A139" s="226"/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</row>
    <row r="140" spans="1:28" ht="20.100000000000001" hidden="1" customHeight="1" thickBot="1">
      <c r="B140" s="155"/>
      <c r="C140" s="156"/>
      <c r="D140" s="156"/>
      <c r="E140" s="156"/>
      <c r="F140" s="156"/>
      <c r="G140" s="157"/>
      <c r="H140" s="158"/>
      <c r="I140" s="159" t="str">
        <f>'ورود اطلاعات'!$C$6</f>
        <v>مدیریت آموزش و پرورش تهران</v>
      </c>
      <c r="J140" s="160"/>
      <c r="K140" s="160"/>
      <c r="L140" s="160"/>
      <c r="M140" s="160"/>
      <c r="N140" s="160"/>
      <c r="O140" s="160"/>
      <c r="P140" s="160"/>
      <c r="Q140" s="161"/>
      <c r="R140" s="158"/>
      <c r="S140" s="162" t="str">
        <f>'ورود نمرات'!$A$3</f>
        <v>نام</v>
      </c>
      <c r="T140" s="163"/>
      <c r="U140" s="164"/>
      <c r="V140" s="165" t="str">
        <f>'ورود نمرات'!$A$9</f>
        <v xml:space="preserve">محمدصالح  </v>
      </c>
      <c r="W140" s="156"/>
      <c r="X140" s="156"/>
      <c r="Y140" s="156"/>
      <c r="Z140" s="156"/>
      <c r="AA140" s="157"/>
    </row>
    <row r="141" spans="1:28" ht="20.100000000000001" hidden="1" customHeight="1">
      <c r="B141" s="166"/>
      <c r="C141" s="167"/>
      <c r="D141" s="167"/>
      <c r="E141" s="167"/>
      <c r="F141" s="167"/>
      <c r="G141" s="168"/>
      <c r="H141" s="158"/>
      <c r="I141" s="162" t="str">
        <f>'ورود اطلاعات'!$A$7</f>
        <v>نام واحد آموزشی</v>
      </c>
      <c r="J141" s="163"/>
      <c r="K141" s="164"/>
      <c r="L141" s="169" t="str">
        <f>'ورود اطلاعات'!$C$7</f>
        <v>دبیرستان دانش پسند</v>
      </c>
      <c r="M141" s="170"/>
      <c r="N141" s="170"/>
      <c r="O141" s="170"/>
      <c r="P141" s="170"/>
      <c r="Q141" s="171"/>
      <c r="R141" s="158"/>
      <c r="S141" s="172" t="str">
        <f>'ورود نمرات'!$B$3</f>
        <v>نام خانوادگی</v>
      </c>
      <c r="T141" s="173"/>
      <c r="U141" s="174"/>
      <c r="V141" s="175" t="str">
        <f>'ورود نمرات'!$B$9</f>
        <v>اقرلو</v>
      </c>
      <c r="W141" s="167"/>
      <c r="X141" s="167"/>
      <c r="Y141" s="167"/>
      <c r="Z141" s="167"/>
      <c r="AA141" s="168"/>
    </row>
    <row r="142" spans="1:28" ht="20.100000000000001" hidden="1" customHeight="1">
      <c r="B142" s="166"/>
      <c r="C142" s="167"/>
      <c r="D142" s="167"/>
      <c r="E142" s="167"/>
      <c r="F142" s="167"/>
      <c r="G142" s="168"/>
      <c r="H142" s="158"/>
      <c r="I142" s="172" t="str">
        <f>'ورود اطلاعات'!$A$2</f>
        <v>سال تحصیلی</v>
      </c>
      <c r="J142" s="173"/>
      <c r="K142" s="174"/>
      <c r="L142" s="175" t="str">
        <f>'ورود اطلاعات'!$C$2</f>
        <v>1402-1403</v>
      </c>
      <c r="M142" s="167"/>
      <c r="N142" s="167"/>
      <c r="O142" s="167"/>
      <c r="P142" s="167"/>
      <c r="Q142" s="168"/>
      <c r="R142" s="158"/>
      <c r="S142" s="172" t="str">
        <f>'ورود اطلاعات'!$A$4</f>
        <v>رشته</v>
      </c>
      <c r="T142" s="173"/>
      <c r="U142" s="174"/>
      <c r="V142" s="175" t="str">
        <f>'ورود اطلاعات'!$C$4</f>
        <v>انسانی</v>
      </c>
      <c r="W142" s="167"/>
      <c r="X142" s="167"/>
      <c r="Y142" s="167"/>
      <c r="Z142" s="167"/>
      <c r="AA142" s="168"/>
    </row>
    <row r="143" spans="1:28" ht="20.100000000000001" hidden="1" customHeight="1">
      <c r="B143" s="166"/>
      <c r="C143" s="167"/>
      <c r="D143" s="167"/>
      <c r="E143" s="167"/>
      <c r="F143" s="167"/>
      <c r="G143" s="168"/>
      <c r="H143" s="158"/>
      <c r="I143" s="172" t="str">
        <f>'ورود اطلاعات'!$A$3</f>
        <v>نوبت امتحانی</v>
      </c>
      <c r="J143" s="173"/>
      <c r="K143" s="174"/>
      <c r="L143" s="175" t="str">
        <f>'ورود اطلاعات'!$C$3</f>
        <v>نوبت اول</v>
      </c>
      <c r="M143" s="167"/>
      <c r="N143" s="167"/>
      <c r="O143" s="167"/>
      <c r="P143" s="167"/>
      <c r="Q143" s="168"/>
      <c r="R143" s="158"/>
      <c r="S143" s="172" t="str">
        <f>'لیست کنترل نمرات مستمر و پایانی'!$AO$1</f>
        <v>معدل</v>
      </c>
      <c r="T143" s="173"/>
      <c r="U143" s="174"/>
      <c r="V143" s="176">
        <f>'لیست کنترل نمرات مستمر و پایانی'!$AO$9</f>
        <v>16.916666666666668</v>
      </c>
      <c r="W143" s="167"/>
      <c r="X143" s="167"/>
      <c r="Y143" s="167"/>
      <c r="Z143" s="167"/>
      <c r="AA143" s="168"/>
    </row>
    <row r="144" spans="1:28" ht="20.100000000000001" hidden="1" customHeight="1" thickBot="1">
      <c r="B144" s="166"/>
      <c r="C144" s="167"/>
      <c r="D144" s="167"/>
      <c r="E144" s="167"/>
      <c r="F144" s="167"/>
      <c r="G144" s="168"/>
      <c r="H144" s="158"/>
      <c r="I144" s="177" t="str">
        <f>'ورود اطلاعات'!$A$5</f>
        <v>کلاس</v>
      </c>
      <c r="J144" s="178"/>
      <c r="K144" s="179"/>
      <c r="L144" s="180">
        <f>'ورود اطلاعات'!$C$5</f>
        <v>102</v>
      </c>
      <c r="M144" s="181"/>
      <c r="N144" s="181"/>
      <c r="O144" s="181"/>
      <c r="P144" s="181"/>
      <c r="Q144" s="182"/>
      <c r="R144" s="158"/>
      <c r="S144" s="177" t="str">
        <f>'لیست کنترل نمرات مستمر و پایانی'!$AP$1</f>
        <v>رتبه کلاسی</v>
      </c>
      <c r="T144" s="178"/>
      <c r="U144" s="179"/>
      <c r="V144" s="180">
        <f>'لیست کنترل نمرات مستمر و پایانی'!$AP$9</f>
        <v>12</v>
      </c>
      <c r="W144" s="181"/>
      <c r="X144" s="181"/>
      <c r="Y144" s="181"/>
      <c r="Z144" s="181"/>
      <c r="AA144" s="182"/>
    </row>
    <row r="145" spans="2:27" ht="20.100000000000001" hidden="1" customHeight="1" thickBot="1">
      <c r="B145" s="183"/>
      <c r="C145" s="184"/>
      <c r="D145" s="184"/>
      <c r="E145" s="184"/>
      <c r="F145" s="184"/>
      <c r="G145" s="185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</row>
    <row r="146" spans="2:27" ht="20.100000000000001" hidden="1" customHeight="1" thickBot="1">
      <c r="B146" s="186" t="s">
        <v>23</v>
      </c>
      <c r="C146" s="187" t="s">
        <v>9</v>
      </c>
      <c r="D146" s="188"/>
      <c r="E146" s="188"/>
      <c r="F146" s="189"/>
      <c r="G146" s="190" t="s">
        <v>20</v>
      </c>
      <c r="H146" s="191" t="s">
        <v>15</v>
      </c>
      <c r="I146" s="191" t="s">
        <v>16</v>
      </c>
      <c r="J146" s="191" t="s">
        <v>21</v>
      </c>
      <c r="K146" s="188" t="s">
        <v>22</v>
      </c>
      <c r="L146" s="188"/>
      <c r="M146" s="191" t="s">
        <v>19</v>
      </c>
      <c r="N146" s="192" t="s">
        <v>24</v>
      </c>
      <c r="O146" s="155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7"/>
    </row>
    <row r="147" spans="2:27" ht="20.100000000000001" hidden="1" customHeight="1">
      <c r="B147" s="193">
        <v>1</v>
      </c>
      <c r="C147" s="194" t="str">
        <f>IF('لیست کنترل نمرات مستمر و پایانی'!$C$1&gt;0,'لیست کنترل نمرات مستمر و پایانی'!$C$1,"-----")</f>
        <v>قرآن</v>
      </c>
      <c r="D147" s="195"/>
      <c r="E147" s="195"/>
      <c r="F147" s="196"/>
      <c r="G147" s="197">
        <f>IF(J147="--","--",'لیست کنترل نمرات مستمر و پایانی'!$C$2)</f>
        <v>2</v>
      </c>
      <c r="H147" s="198">
        <f>IF('لیست کنترل نمرات مستمر و پایانی'!$C$9&gt;0,'لیست کنترل نمرات مستمر و پایانی'!$C$9,"--")</f>
        <v>20</v>
      </c>
      <c r="I147" s="198">
        <f>IF('لیست کنترل نمرات مستمر و پایانی'!$D$9&gt;0,'لیست کنترل نمرات مستمر و پایانی'!$D$9,"--")</f>
        <v>20</v>
      </c>
      <c r="J147" s="198">
        <f>IF('4'!$C$9&gt;0,'4'!$C$9,"--")</f>
        <v>20</v>
      </c>
      <c r="K147" s="170">
        <f>IF(J147="--","--",'4'!$C$48)</f>
        <v>17.25</v>
      </c>
      <c r="L147" s="170"/>
      <c r="M147" s="198">
        <f>IF(J147="--","--",رتبه!$AO$9)</f>
        <v>1</v>
      </c>
      <c r="N147" s="199">
        <f t="shared" ref="N147:N165" si="5">IF(J147="--","--",J147-K147)</f>
        <v>2.75</v>
      </c>
      <c r="O147" s="166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8"/>
    </row>
    <row r="148" spans="2:27" ht="20.100000000000001" hidden="1" customHeight="1">
      <c r="B148" s="200">
        <v>2</v>
      </c>
      <c r="C148" s="201" t="str">
        <f>IF('لیست کنترل نمرات مستمر و پایانی'!$E$1&gt;0,'لیست کنترل نمرات مستمر و پایانی'!$E$1,"-----")</f>
        <v>معارف اسلامی</v>
      </c>
      <c r="D148" s="202"/>
      <c r="E148" s="202"/>
      <c r="F148" s="203"/>
      <c r="G148" s="204">
        <f>IF(J148="--","--",'لیست کنترل نمرات مستمر و پایانی'!$E$2)</f>
        <v>2</v>
      </c>
      <c r="H148" s="205">
        <f>IF('لیست کنترل نمرات مستمر و پایانی'!$E$9&gt;0,'لیست کنترل نمرات مستمر و پایانی'!$E$9,"--")</f>
        <v>20</v>
      </c>
      <c r="I148" s="205">
        <f>IF('لیست کنترل نمرات مستمر و پایانی'!$F$9&gt;0,'لیست کنترل نمرات مستمر و پایانی'!$F$9,"--")</f>
        <v>19</v>
      </c>
      <c r="J148" s="205">
        <f>IF('4'!$E$9&gt;0,'4'!$E$9,"--")</f>
        <v>19.5</v>
      </c>
      <c r="K148" s="206">
        <f>IF(J148="--","--",'4'!$E$48)</f>
        <v>15.25</v>
      </c>
      <c r="L148" s="206"/>
      <c r="M148" s="205">
        <f>IF(J148="--","--",رتبه!$AQ$9)</f>
        <v>6</v>
      </c>
      <c r="N148" s="207">
        <f t="shared" si="5"/>
        <v>4.25</v>
      </c>
      <c r="O148" s="166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8"/>
    </row>
    <row r="149" spans="2:27" ht="20.100000000000001" hidden="1" customHeight="1">
      <c r="B149" s="208">
        <v>3</v>
      </c>
      <c r="C149" s="209" t="str">
        <f>IF('لیست کنترل نمرات مستمر و پایانی'!$G$1&gt;0,'لیست کنترل نمرات مستمر و پایانی'!$G$1,"-----")</f>
        <v>فلسفه</v>
      </c>
      <c r="D149" s="210"/>
      <c r="E149" s="210"/>
      <c r="F149" s="211"/>
      <c r="G149" s="212">
        <f>IF(J149="--","--",'لیست کنترل نمرات مستمر و پایانی'!$G$2)</f>
        <v>2</v>
      </c>
      <c r="H149" s="213">
        <f>IF('لیست کنترل نمرات مستمر و پایانی'!$G$9&gt;0,'لیست کنترل نمرات مستمر و پایانی'!$G$9,"--")</f>
        <v>19</v>
      </c>
      <c r="I149" s="213">
        <f>IF('لیست کنترل نمرات مستمر و پایانی'!$H$9&gt;0,'لیست کنترل نمرات مستمر و پایانی'!$H$9,"--")</f>
        <v>18</v>
      </c>
      <c r="J149" s="213">
        <f>IF('4'!$G$9&gt;0,'4'!$G$9,"--")</f>
        <v>18.5</v>
      </c>
      <c r="K149" s="167">
        <f>IF(J149="--","--",'4'!$G$48)</f>
        <v>13.25</v>
      </c>
      <c r="L149" s="167"/>
      <c r="M149" s="213">
        <f>IF(J149="--","--",رتبه!$AS$9)</f>
        <v>10</v>
      </c>
      <c r="N149" s="214">
        <f t="shared" si="5"/>
        <v>5.25</v>
      </c>
      <c r="O149" s="166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8"/>
    </row>
    <row r="150" spans="2:27" ht="20.100000000000001" hidden="1" customHeight="1">
      <c r="B150" s="200">
        <v>4</v>
      </c>
      <c r="C150" s="201" t="str">
        <f>IF('لیست کنترل نمرات مستمر و پایانی'!$I$1&gt;0,'لیست کنترل نمرات مستمر و پایانی'!$I$1,"-----")</f>
        <v>منطق</v>
      </c>
      <c r="D150" s="202"/>
      <c r="E150" s="202"/>
      <c r="F150" s="203"/>
      <c r="G150" s="204">
        <f>IF(J150="--","--",'لیست کنترل نمرات مستمر و پایانی'!$I$2)</f>
        <v>1</v>
      </c>
      <c r="H150" s="205">
        <f>IF('لیست کنترل نمرات مستمر و پایانی'!$I$9&gt;0,'لیست کنترل نمرات مستمر و پایانی'!$I$9,"--")</f>
        <v>20</v>
      </c>
      <c r="I150" s="205">
        <f>IF('لیست کنترل نمرات مستمر و پایانی'!$J$9&gt;0,'لیست کنترل نمرات مستمر و پایانی'!$J$9,"--")</f>
        <v>19</v>
      </c>
      <c r="J150" s="205">
        <f>IF('4'!$I$9&gt;0,'4'!$I$9,"--")</f>
        <v>19.5</v>
      </c>
      <c r="K150" s="206">
        <f>IF(J150="--","--",'4'!$I$48)</f>
        <v>18</v>
      </c>
      <c r="L150" s="206"/>
      <c r="M150" s="205">
        <f>IF(J150="--","--",رتبه!$AU$9)</f>
        <v>11</v>
      </c>
      <c r="N150" s="207">
        <f t="shared" si="5"/>
        <v>1.5</v>
      </c>
      <c r="O150" s="166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8"/>
    </row>
    <row r="151" spans="2:27" ht="20.100000000000001" hidden="1" customHeight="1">
      <c r="B151" s="208">
        <v>5</v>
      </c>
      <c r="C151" s="209" t="str">
        <f>IF('لیست کنترل نمرات مستمر و پایانی'!$K$1&gt;0,'لیست کنترل نمرات مستمر و پایانی'!$K$1,"-----")</f>
        <v>جامعه شناسی</v>
      </c>
      <c r="D151" s="210"/>
      <c r="E151" s="210"/>
      <c r="F151" s="211"/>
      <c r="G151" s="212">
        <f>IF(J151="--","--",'لیست کنترل نمرات مستمر و پایانی'!$K$2)</f>
        <v>3</v>
      </c>
      <c r="H151" s="213">
        <f>IF('لیست کنترل نمرات مستمر و پایانی'!$K$9&gt;0,'لیست کنترل نمرات مستمر و پایانی'!$K$9,"--")</f>
        <v>19</v>
      </c>
      <c r="I151" s="213">
        <f>IF('لیست کنترل نمرات مستمر و پایانی'!$L$9&gt;0,'لیست کنترل نمرات مستمر و پایانی'!$L$9,"--")</f>
        <v>19</v>
      </c>
      <c r="J151" s="213">
        <f>IF('4'!$K$9&gt;0,'4'!$K$9,"--")</f>
        <v>19</v>
      </c>
      <c r="K151" s="167">
        <f>IF(J151="--","--",'4'!$K$48)</f>
        <v>14.25</v>
      </c>
      <c r="L151" s="167"/>
      <c r="M151" s="213">
        <f>IF(J151="--","--",رتبه!$AW$9)</f>
        <v>10</v>
      </c>
      <c r="N151" s="214">
        <f t="shared" si="5"/>
        <v>4.75</v>
      </c>
      <c r="O151" s="166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8"/>
    </row>
    <row r="152" spans="2:27" ht="20.100000000000001" hidden="1" customHeight="1">
      <c r="B152" s="200">
        <v>6</v>
      </c>
      <c r="C152" s="201" t="str">
        <f>IF('لیست کنترل نمرات مستمر و پایانی'!$M$1&gt;0,'لیست کنترل نمرات مستمر و پایانی'!$M$1,"-----")</f>
        <v>روان شناسی</v>
      </c>
      <c r="D152" s="202"/>
      <c r="E152" s="202"/>
      <c r="F152" s="203"/>
      <c r="G152" s="204">
        <f>IF(J152="--","--",'لیست کنترل نمرات مستمر و پایانی'!$M$2)</f>
        <v>3</v>
      </c>
      <c r="H152" s="205">
        <f>IF('لیست کنترل نمرات مستمر و پایانی'!$M$9&gt;0,'لیست کنترل نمرات مستمر و پایانی'!$M$9,"--")</f>
        <v>17</v>
      </c>
      <c r="I152" s="205">
        <f>IF('لیست کنترل نمرات مستمر و پایانی'!$N$9&gt;0,'لیست کنترل نمرات مستمر و پایانی'!$N$9,"--")</f>
        <v>12</v>
      </c>
      <c r="J152" s="205">
        <f>IF('4'!$M$9&gt;0,'4'!$M$9,"--")</f>
        <v>13.75</v>
      </c>
      <c r="K152" s="206">
        <f>IF(J152="--","--",'4'!$M$48)</f>
        <v>12.25</v>
      </c>
      <c r="L152" s="206"/>
      <c r="M152" s="205">
        <f>IF(J152="--","--",رتبه!$AY$9)</f>
        <v>16</v>
      </c>
      <c r="N152" s="207">
        <f t="shared" si="5"/>
        <v>1.5</v>
      </c>
      <c r="O152" s="166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8"/>
    </row>
    <row r="153" spans="2:27" ht="20.100000000000001" hidden="1" customHeight="1">
      <c r="B153" s="208">
        <v>7</v>
      </c>
      <c r="C153" s="209" t="str">
        <f>IF('لیست کنترل نمرات مستمر و پایانی'!$O$1&gt;0,'لیست کنترل نمرات مستمر و پایانی'!$O$1,"-----")</f>
        <v>زبان انگلیسی</v>
      </c>
      <c r="D153" s="210"/>
      <c r="E153" s="210"/>
      <c r="F153" s="211"/>
      <c r="G153" s="212">
        <f>IF(J153="--","--",'لیست کنترل نمرات مستمر و پایانی'!$O$2)</f>
        <v>1</v>
      </c>
      <c r="H153" s="213">
        <f>IF('لیست کنترل نمرات مستمر و پایانی'!$O$9&gt;0,'لیست کنترل نمرات مستمر و پایانی'!$O$9,"--")</f>
        <v>19</v>
      </c>
      <c r="I153" s="213">
        <f>IF('لیست کنترل نمرات مستمر و پایانی'!$P$9&gt;0,'لیست کنترل نمرات مستمر و پایانی'!$P$9,"--")</f>
        <v>17</v>
      </c>
      <c r="J153" s="213">
        <f>IF('4'!$O$9&gt;0,'4'!$O$9,"--")</f>
        <v>17.75</v>
      </c>
      <c r="K153" s="167">
        <f>IF(J153="--","--",'4'!$O$48)</f>
        <v>11.25</v>
      </c>
      <c r="L153" s="167"/>
      <c r="M153" s="213">
        <f>IF(J153="--","--",رتبه!$BA$9)</f>
        <v>5</v>
      </c>
      <c r="N153" s="214">
        <f t="shared" si="5"/>
        <v>6.5</v>
      </c>
      <c r="O153" s="166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8"/>
    </row>
    <row r="154" spans="2:27" ht="20.100000000000001" hidden="1" customHeight="1">
      <c r="B154" s="200">
        <v>8</v>
      </c>
      <c r="C154" s="201" t="str">
        <f>IF('لیست کنترل نمرات مستمر و پایانی'!$Q$1&gt;0,'لیست کنترل نمرات مستمر و پایانی'!$Q$1,"-----")</f>
        <v>ادبیات فارسی</v>
      </c>
      <c r="D154" s="202"/>
      <c r="E154" s="202"/>
      <c r="F154" s="203"/>
      <c r="G154" s="204">
        <f>IF(J154="--","--",'لیست کنترل نمرات مستمر و پایانی'!$Q$2)</f>
        <v>2</v>
      </c>
      <c r="H154" s="205">
        <f>IF('لیست کنترل نمرات مستمر و پایانی'!$Q$9&gt;0,'لیست کنترل نمرات مستمر و پایانی'!$Q$9,"--")</f>
        <v>14</v>
      </c>
      <c r="I154" s="205">
        <f>IF('لیست کنترل نمرات مستمر و پایانی'!$R$9&gt;0,'لیست کنترل نمرات مستمر و پایانی'!$R$9,"--")</f>
        <v>12</v>
      </c>
      <c r="J154" s="205">
        <f>IF('4'!$Q$9&gt;0,'4'!$Q$9,"--")</f>
        <v>12.75</v>
      </c>
      <c r="K154" s="206">
        <f>IF(J154="--","--",'4'!$Q$48)</f>
        <v>8.25</v>
      </c>
      <c r="L154" s="206"/>
      <c r="M154" s="205">
        <f>IF(J154="--","--",رتبه!$BC$9)</f>
        <v>9</v>
      </c>
      <c r="N154" s="207">
        <f t="shared" si="5"/>
        <v>4.5</v>
      </c>
      <c r="O154" s="166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8"/>
    </row>
    <row r="155" spans="2:27" ht="20.100000000000001" hidden="1" customHeight="1">
      <c r="B155" s="208">
        <v>9</v>
      </c>
      <c r="C155" s="209" t="str">
        <f>IF('لیست کنترل نمرات مستمر و پایانی'!$S$1&gt;0,'لیست کنترل نمرات مستمر و پایانی'!$S$1,"-----")</f>
        <v>قافیه و عروض</v>
      </c>
      <c r="D155" s="210"/>
      <c r="E155" s="210"/>
      <c r="F155" s="211"/>
      <c r="G155" s="212">
        <f>IF(J155="--","--",'لیست کنترل نمرات مستمر و پایانی'!$S$2)</f>
        <v>2</v>
      </c>
      <c r="H155" s="213">
        <f>IF('لیست کنترل نمرات مستمر و پایانی'!$S$9&gt;0,'لیست کنترل نمرات مستمر و پایانی'!$S$9,"--")</f>
        <v>15</v>
      </c>
      <c r="I155" s="213">
        <f>IF('لیست کنترل نمرات مستمر و پایانی'!$T$9&gt;0,'لیست کنترل نمرات مستمر و پایانی'!$T$9,"--")</f>
        <v>10</v>
      </c>
      <c r="J155" s="213">
        <f>IF('4'!$S$9&gt;0,'4'!$S$9,"--")</f>
        <v>11.75</v>
      </c>
      <c r="K155" s="167">
        <f>IF(J155="--","--",'4'!$S$48)</f>
        <v>11.5</v>
      </c>
      <c r="L155" s="167"/>
      <c r="M155" s="213">
        <f>IF(J155="--","--",رتبه!$BE$9)</f>
        <v>18</v>
      </c>
      <c r="N155" s="214">
        <f t="shared" si="5"/>
        <v>0.25</v>
      </c>
      <c r="O155" s="166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8"/>
    </row>
    <row r="156" spans="2:27" ht="20.100000000000001" hidden="1" customHeight="1">
      <c r="B156" s="200">
        <v>10</v>
      </c>
      <c r="C156" s="201" t="str">
        <f>IF('لیست کنترل نمرات مستمر و پایانی'!$U$1&gt;0,'لیست کنترل نمرات مستمر و پایانی'!$U$1,"-----")</f>
        <v>عربی</v>
      </c>
      <c r="D156" s="202"/>
      <c r="E156" s="202"/>
      <c r="F156" s="203"/>
      <c r="G156" s="204">
        <f>IF(J156="--","--",'لیست کنترل نمرات مستمر و پایانی'!$U$2)</f>
        <v>2</v>
      </c>
      <c r="H156" s="205">
        <f>IF('لیست کنترل نمرات مستمر و پایانی'!$U$9&gt;0,'لیست کنترل نمرات مستمر و پایانی'!$U$9,"--")</f>
        <v>20</v>
      </c>
      <c r="I156" s="205">
        <f>IF('لیست کنترل نمرات مستمر و پایانی'!$V$9&gt;0,'لیست کنترل نمرات مستمر و پایانی'!$V$9,"--")</f>
        <v>20</v>
      </c>
      <c r="J156" s="205">
        <f>IF('4'!$U$9&gt;0,'4'!$U$9,"--")</f>
        <v>20</v>
      </c>
      <c r="K156" s="206">
        <f>IF(J156="--","--",'4'!$U$48)</f>
        <v>19.25</v>
      </c>
      <c r="L156" s="206"/>
      <c r="M156" s="205">
        <f>IF(J156="--","--",رتبه!$BG$9)</f>
        <v>1</v>
      </c>
      <c r="N156" s="207">
        <f t="shared" si="5"/>
        <v>0.75</v>
      </c>
      <c r="O156" s="166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8"/>
    </row>
    <row r="157" spans="2:27" ht="20.100000000000001" hidden="1" customHeight="1">
      <c r="B157" s="208">
        <v>11</v>
      </c>
      <c r="C157" s="209" t="str">
        <f>IF('لیست کنترل نمرات مستمر و پایانی'!$W$1&gt;0,'لیست کنترل نمرات مستمر و پایانی'!$W$1,"-----")</f>
        <v>ریاضی</v>
      </c>
      <c r="D157" s="210"/>
      <c r="E157" s="210"/>
      <c r="F157" s="211"/>
      <c r="G157" s="212">
        <f>IF(J157="--","--",'لیست کنترل نمرات مستمر و پایانی'!$W$2)</f>
        <v>4</v>
      </c>
      <c r="H157" s="213">
        <f>IF('لیست کنترل نمرات مستمر و پایانی'!$W$9&gt;0,'لیست کنترل نمرات مستمر و پایانی'!$W$9,"--")</f>
        <v>15</v>
      </c>
      <c r="I157" s="213">
        <f>IF('لیست کنترل نمرات مستمر و پایانی'!$X$9&gt;0,'لیست کنترل نمرات مستمر و پایانی'!$X$9,"--")</f>
        <v>9</v>
      </c>
      <c r="J157" s="213">
        <f>IF('4'!$W$9&gt;0,'4'!$W$9,"--")</f>
        <v>11</v>
      </c>
      <c r="K157" s="167">
        <f>IF(J157="--","--",'4'!$W$48)</f>
        <v>12.5</v>
      </c>
      <c r="L157" s="167"/>
      <c r="M157" s="213">
        <f>IF(J157="--","--",رتبه!$BI$9)</f>
        <v>26</v>
      </c>
      <c r="N157" s="214">
        <f t="shared" si="5"/>
        <v>-1.5</v>
      </c>
      <c r="O157" s="166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8"/>
    </row>
    <row r="158" spans="2:27" ht="20.100000000000001" hidden="1" customHeight="1">
      <c r="B158" s="200">
        <v>12</v>
      </c>
      <c r="C158" s="201" t="str">
        <f>IF('لیست کنترل نمرات مستمر و پایانی'!$Y$1&gt;0,'لیست کنترل نمرات مستمر و پایانی'!$Y$1,"-----")</f>
        <v>زیست شناسی</v>
      </c>
      <c r="D158" s="202"/>
      <c r="E158" s="202"/>
      <c r="F158" s="203"/>
      <c r="G158" s="204">
        <f>IF(J158="--","--",'لیست کنترل نمرات مستمر و پایانی'!$Y$2)</f>
        <v>4</v>
      </c>
      <c r="H158" s="205">
        <f>IF('لیست کنترل نمرات مستمر و پایانی'!$Y$9&gt;0,'لیست کنترل نمرات مستمر و پایانی'!$Y$9,"--")</f>
        <v>20</v>
      </c>
      <c r="I158" s="205">
        <f>IF('لیست کنترل نمرات مستمر و پایانی'!$Z$9&gt;0,'لیست کنترل نمرات مستمر و پایانی'!$Z$9,"--")</f>
        <v>20</v>
      </c>
      <c r="J158" s="205">
        <f>IF('4'!$Y$9&gt;0,'4'!$Y$9,"--")</f>
        <v>20</v>
      </c>
      <c r="K158" s="206">
        <f>IF(J158="--","--",'4'!$Y$48)</f>
        <v>17</v>
      </c>
      <c r="L158" s="206"/>
      <c r="M158" s="205">
        <f>IF(J158="--","--",رتبه!$BK$9)</f>
        <v>1</v>
      </c>
      <c r="N158" s="207">
        <f t="shared" si="5"/>
        <v>3</v>
      </c>
      <c r="O158" s="166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8"/>
    </row>
    <row r="159" spans="2:27" ht="20.100000000000001" hidden="1" customHeight="1">
      <c r="B159" s="208">
        <v>13</v>
      </c>
      <c r="C159" s="209" t="str">
        <f>IF('لیست کنترل نمرات مستمر و پایانی'!$AA$1&gt;0,'لیست کنترل نمرات مستمر و پایانی'!$AA$1,"-----")</f>
        <v>جغرافیای استان</v>
      </c>
      <c r="D159" s="210"/>
      <c r="E159" s="210"/>
      <c r="F159" s="211"/>
      <c r="G159" s="212">
        <f>IF(J159="--","--",'لیست کنترل نمرات مستمر و پایانی'!$AA$2)</f>
        <v>3</v>
      </c>
      <c r="H159" s="213">
        <f>IF('لیست کنترل نمرات مستمر و پایانی'!$AA$9&gt;0,'لیست کنترل نمرات مستمر و پایانی'!$AA$9,"--")</f>
        <v>20</v>
      </c>
      <c r="I159" s="213">
        <f>IF('لیست کنترل نمرات مستمر و پایانی'!$AB$9&gt;0,'لیست کنترل نمرات مستمر و پایانی'!$AB$9,"--")</f>
        <v>20</v>
      </c>
      <c r="J159" s="213">
        <f>IF('4'!$AA$9&gt;0,'4'!$AA$9,"--")</f>
        <v>20</v>
      </c>
      <c r="K159" s="167">
        <f>IF(J159="--","--",'4'!$AA$48)</f>
        <v>16.5</v>
      </c>
      <c r="L159" s="167"/>
      <c r="M159" s="213">
        <f>IF(J159="--","--",رتبه!$BM$9)</f>
        <v>1</v>
      </c>
      <c r="N159" s="214">
        <f t="shared" si="5"/>
        <v>3.5</v>
      </c>
      <c r="O159" s="166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8"/>
    </row>
    <row r="160" spans="2:27" ht="20.100000000000001" hidden="1" customHeight="1">
      <c r="B160" s="200">
        <v>14</v>
      </c>
      <c r="C160" s="201" t="str">
        <f>IF('لیست کنترل نمرات مستمر و پایانی'!$AC$1&gt;0,'لیست کنترل نمرات مستمر و پایانی'!$AC$1,"-----")</f>
        <v>نگارش</v>
      </c>
      <c r="D160" s="202"/>
      <c r="E160" s="202"/>
      <c r="F160" s="203"/>
      <c r="G160" s="204">
        <f>IF(J160="--","--",'لیست کنترل نمرات مستمر و پایانی'!$AC$2)</f>
        <v>2</v>
      </c>
      <c r="H160" s="205">
        <f>IF('لیست کنترل نمرات مستمر و پایانی'!$AC$9&gt;0,'لیست کنترل نمرات مستمر و پایانی'!$AC$9,"--")</f>
        <v>20</v>
      </c>
      <c r="I160" s="205">
        <f>IF('لیست کنترل نمرات مستمر و پایانی'!$AD$9&gt;0,'لیست کنترل نمرات مستمر و پایانی'!$AD$9,"--")</f>
        <v>20</v>
      </c>
      <c r="J160" s="205">
        <f>IF('4'!$AC$9&gt;0,'4'!$AC$9,"--")</f>
        <v>20</v>
      </c>
      <c r="K160" s="206">
        <f>IF(J160="--","--",'4'!$AC$48)</f>
        <v>19.75</v>
      </c>
      <c r="L160" s="206"/>
      <c r="M160" s="205">
        <f>IF(J160="--","--",رتبه!$BO$9)</f>
        <v>1</v>
      </c>
      <c r="N160" s="207">
        <f t="shared" si="5"/>
        <v>0.25</v>
      </c>
      <c r="O160" s="166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8"/>
    </row>
    <row r="161" spans="2:27" ht="20.100000000000001" hidden="1" customHeight="1">
      <c r="B161" s="208">
        <v>15</v>
      </c>
      <c r="C161" s="209" t="str">
        <f>IF('لیست کنترل نمرات مستمر و پایانی'!$AE$1&gt;0,'لیست کنترل نمرات مستمر و پایانی'!$AE$1,"-----")</f>
        <v>متون ادبی</v>
      </c>
      <c r="D161" s="210"/>
      <c r="E161" s="210"/>
      <c r="F161" s="211"/>
      <c r="G161" s="212">
        <f>IF(J161="--","--",'لیست کنترل نمرات مستمر و پایانی'!$AE$2)</f>
        <v>2</v>
      </c>
      <c r="H161" s="213">
        <f>IF('لیست کنترل نمرات مستمر و پایانی'!$AE$9&gt;0,'لیست کنترل نمرات مستمر و پایانی'!$AE$9,"--")</f>
        <v>15</v>
      </c>
      <c r="I161" s="213">
        <f>IF('لیست کنترل نمرات مستمر و پایانی'!$AF$9&gt;0,'لیست کنترل نمرات مستمر و پایانی'!$AF$9,"--")</f>
        <v>16</v>
      </c>
      <c r="J161" s="213">
        <f>IF('4'!$AE$9&gt;0,'4'!$AE$9,"--")</f>
        <v>15.75</v>
      </c>
      <c r="K161" s="167">
        <f>IF(J161="--","--",'4'!$AE$48)</f>
        <v>19.25</v>
      </c>
      <c r="L161" s="167"/>
      <c r="M161" s="213">
        <f>IF(J161="--","--",رتبه!$BQ$9)</f>
        <v>38</v>
      </c>
      <c r="N161" s="214">
        <f t="shared" si="5"/>
        <v>-3.5</v>
      </c>
      <c r="O161" s="166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8"/>
    </row>
    <row r="162" spans="2:27" ht="20.100000000000001" hidden="1" customHeight="1">
      <c r="B162" s="200">
        <v>16</v>
      </c>
      <c r="C162" s="201" t="str">
        <f>IF('لیست کنترل نمرات مستمر و پایانی'!$AG$1&gt;0,'لیست کنترل نمرات مستمر و پایانی'!$AG$1,"-----")</f>
        <v>آمادگی دفاعی</v>
      </c>
      <c r="D162" s="202"/>
      <c r="E162" s="202"/>
      <c r="F162" s="203"/>
      <c r="G162" s="204">
        <f>IF(J162="--","--",'لیست کنترل نمرات مستمر و پایانی'!$AG$2)</f>
        <v>3</v>
      </c>
      <c r="H162" s="205">
        <f>IF('لیست کنترل نمرات مستمر و پایانی'!$AG$9&gt;0,'لیست کنترل نمرات مستمر و پایانی'!$AG$9,"--")</f>
        <v>10</v>
      </c>
      <c r="I162" s="205">
        <f>IF('لیست کنترل نمرات مستمر و پایانی'!$AH$9&gt;0,'لیست کنترل نمرات مستمر و پایانی'!$AH$9,"--")</f>
        <v>10</v>
      </c>
      <c r="J162" s="205">
        <f>IF('4'!$AG$9&gt;0,'4'!$AG$9,"--")</f>
        <v>10</v>
      </c>
      <c r="K162" s="206">
        <f>IF(J162="--","--",'4'!$AG$48)</f>
        <v>17.25</v>
      </c>
      <c r="L162" s="206"/>
      <c r="M162" s="205">
        <f>IF(J162="--","--",رتبه!$BS$9)</f>
        <v>32</v>
      </c>
      <c r="N162" s="207">
        <f t="shared" si="5"/>
        <v>-7.25</v>
      </c>
      <c r="O162" s="166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8"/>
    </row>
    <row r="163" spans="2:27" ht="20.100000000000001" hidden="1" customHeight="1">
      <c r="B163" s="208">
        <v>17</v>
      </c>
      <c r="C163" s="209" t="str">
        <f>IF('لیست کنترل نمرات مستمر و پایانی'!$AI$1&gt;0,'لیست کنترل نمرات مستمر و پایانی'!$AI$1,"-----")</f>
        <v>تاریخ</v>
      </c>
      <c r="D163" s="210"/>
      <c r="E163" s="210"/>
      <c r="F163" s="211"/>
      <c r="G163" s="212">
        <f>IF(J163="--","--",'لیست کنترل نمرات مستمر و پایانی'!$AI$2)</f>
        <v>2</v>
      </c>
      <c r="H163" s="213">
        <f>IF('لیست کنترل نمرات مستمر و پایانی'!$AI$9&gt;0,'لیست کنترل نمرات مستمر و پایانی'!$AI$9,"--")</f>
        <v>20</v>
      </c>
      <c r="I163" s="213">
        <f>IF('لیست کنترل نمرات مستمر و پایانی'!$AJ$9&gt;0,'لیست کنترل نمرات مستمر و پایانی'!$AJ$9,"--")</f>
        <v>20</v>
      </c>
      <c r="J163" s="213">
        <f>IF('4'!$AI$9&gt;0,'4'!$AI$9,"--")</f>
        <v>20</v>
      </c>
      <c r="K163" s="167">
        <f>IF(J163="--","--",'4'!$AI$48)</f>
        <v>18.75</v>
      </c>
      <c r="L163" s="167"/>
      <c r="M163" s="213">
        <f>IF(J163="--","--",رتبه!$BU$9)</f>
        <v>1</v>
      </c>
      <c r="N163" s="214">
        <f t="shared" si="5"/>
        <v>1.25</v>
      </c>
      <c r="O163" s="166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8"/>
    </row>
    <row r="164" spans="2:27" ht="20.100000000000001" hidden="1" customHeight="1">
      <c r="B164" s="200">
        <v>18</v>
      </c>
      <c r="C164" s="201" t="str">
        <f>IF('لیست کنترل نمرات مستمر و پایانی'!$AK$1&gt;0,'لیست کنترل نمرات مستمر و پایانی'!$AK$1,"-----")</f>
        <v>تربیت بدنی</v>
      </c>
      <c r="D164" s="202"/>
      <c r="E164" s="202"/>
      <c r="F164" s="203"/>
      <c r="G164" s="204">
        <f>IF(J164="--","--",'لیست کنترل نمرات مستمر و پایانی'!$AK$2)</f>
        <v>2</v>
      </c>
      <c r="H164" s="205" t="str">
        <f>IF('لیست کنترل نمرات مستمر و پایانی'!$AK$9&gt;0,'لیست کنترل نمرات مستمر و پایانی'!$AK$9,"--")</f>
        <v>--</v>
      </c>
      <c r="I164" s="205">
        <f>IF('لیست کنترل نمرات مستمر و پایانی'!$AL$9&gt;0,'لیست کنترل نمرات مستمر و پایانی'!$AL$9,"--")</f>
        <v>20</v>
      </c>
      <c r="J164" s="205">
        <f>IF('4'!$AK$9&gt;0,'4'!$AK$9,"--")</f>
        <v>20</v>
      </c>
      <c r="K164" s="206">
        <f>IF(J164="--","--",'4'!$AK$48)</f>
        <v>18.75</v>
      </c>
      <c r="L164" s="206"/>
      <c r="M164" s="205">
        <f>IF(J164="--","--",رتبه!$BW$9)</f>
        <v>1</v>
      </c>
      <c r="N164" s="207">
        <f t="shared" si="5"/>
        <v>1.25</v>
      </c>
      <c r="O164" s="166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8"/>
    </row>
    <row r="165" spans="2:27" ht="20.100000000000001" hidden="1" customHeight="1" thickBot="1">
      <c r="B165" s="215">
        <v>19</v>
      </c>
      <c r="C165" s="216" t="str">
        <f>IF('لیست کنترل نمرات مستمر و پایانی'!$AM$1&gt;0,'لیست کنترل نمرات مستمر و پایانی'!$AM$1,"-----")</f>
        <v>انضباط</v>
      </c>
      <c r="D165" s="217"/>
      <c r="E165" s="217"/>
      <c r="F165" s="218"/>
      <c r="G165" s="219">
        <f>IF(J165="--","--",'لیست کنترل نمرات مستمر و پایانی'!$AM$2)</f>
        <v>2</v>
      </c>
      <c r="H165" s="220" t="str">
        <f>IF('لیست کنترل نمرات مستمر و پایانی'!$AM$9&gt;0,'لیست کنترل نمرات مستمر و پایانی'!$AM$9,"--")</f>
        <v>--</v>
      </c>
      <c r="I165" s="220">
        <f>IF('لیست کنترل نمرات مستمر و پایانی'!$AN$9&gt;0,'لیست کنترل نمرات مستمر و پایانی'!$AN$9,"--")</f>
        <v>20</v>
      </c>
      <c r="J165" s="220">
        <f>IF('4'!$AM$9&gt;0,'4'!$AM$9,"--")</f>
        <v>20</v>
      </c>
      <c r="K165" s="181">
        <f>IF(J165="--","--",'4'!$AM$48)</f>
        <v>14.5</v>
      </c>
      <c r="L165" s="181"/>
      <c r="M165" s="220">
        <f>IF(J165="--","--",رتبه!$BY$9)</f>
        <v>1</v>
      </c>
      <c r="N165" s="221">
        <f t="shared" si="5"/>
        <v>5.5</v>
      </c>
      <c r="O165" s="222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82"/>
    </row>
    <row r="166" spans="2:27" ht="20.100000000000001" hidden="1" customHeight="1" thickBot="1"/>
    <row r="167" spans="2:27" ht="20.100000000000001" hidden="1" customHeight="1" thickBot="1">
      <c r="B167" s="155"/>
      <c r="C167" s="156"/>
      <c r="D167" s="156"/>
      <c r="E167" s="156"/>
      <c r="F167" s="156"/>
      <c r="G167" s="157"/>
      <c r="H167" s="158"/>
      <c r="I167" s="159" t="str">
        <f>'ورود اطلاعات'!$C$6</f>
        <v>مدیریت آموزش و پرورش تهران</v>
      </c>
      <c r="J167" s="160"/>
      <c r="K167" s="160"/>
      <c r="L167" s="160"/>
      <c r="M167" s="160"/>
      <c r="N167" s="160"/>
      <c r="O167" s="160"/>
      <c r="P167" s="160"/>
      <c r="Q167" s="161"/>
      <c r="R167" s="158"/>
      <c r="S167" s="162" t="str">
        <f>'ورود نمرات'!$A$3</f>
        <v>نام</v>
      </c>
      <c r="T167" s="163"/>
      <c r="U167" s="164"/>
      <c r="V167" s="165" t="str">
        <f>'ورود نمرات'!$A$10</f>
        <v xml:space="preserve">محمدعرفان </v>
      </c>
      <c r="W167" s="156"/>
      <c r="X167" s="156"/>
      <c r="Y167" s="156"/>
      <c r="Z167" s="156"/>
      <c r="AA167" s="157"/>
    </row>
    <row r="168" spans="2:27" ht="20.100000000000001" hidden="1" customHeight="1">
      <c r="B168" s="166"/>
      <c r="C168" s="167"/>
      <c r="D168" s="167"/>
      <c r="E168" s="167"/>
      <c r="F168" s="167"/>
      <c r="G168" s="168"/>
      <c r="H168" s="158"/>
      <c r="I168" s="162" t="str">
        <f>'ورود اطلاعات'!$A$7</f>
        <v>نام واحد آموزشی</v>
      </c>
      <c r="J168" s="163"/>
      <c r="K168" s="164"/>
      <c r="L168" s="169" t="str">
        <f>'ورود اطلاعات'!$C$7</f>
        <v>دبیرستان دانش پسند</v>
      </c>
      <c r="M168" s="170"/>
      <c r="N168" s="170"/>
      <c r="O168" s="170"/>
      <c r="P168" s="170"/>
      <c r="Q168" s="171"/>
      <c r="R168" s="158"/>
      <c r="S168" s="172" t="str">
        <f>'ورود نمرات'!$B$3</f>
        <v>نام خانوادگی</v>
      </c>
      <c r="T168" s="173"/>
      <c r="U168" s="174"/>
      <c r="V168" s="175" t="str">
        <f>'ورود نمرات'!$B$10</f>
        <v>آقانصیری</v>
      </c>
      <c r="W168" s="167"/>
      <c r="X168" s="167"/>
      <c r="Y168" s="167"/>
      <c r="Z168" s="167"/>
      <c r="AA168" s="168"/>
    </row>
    <row r="169" spans="2:27" ht="20.100000000000001" hidden="1" customHeight="1">
      <c r="B169" s="166"/>
      <c r="C169" s="167"/>
      <c r="D169" s="167"/>
      <c r="E169" s="167"/>
      <c r="F169" s="167"/>
      <c r="G169" s="168"/>
      <c r="H169" s="158"/>
      <c r="I169" s="172" t="str">
        <f>'ورود اطلاعات'!$A$2</f>
        <v>سال تحصیلی</v>
      </c>
      <c r="J169" s="173"/>
      <c r="K169" s="174"/>
      <c r="L169" s="175" t="str">
        <f>'ورود اطلاعات'!$C$2</f>
        <v>1402-1403</v>
      </c>
      <c r="M169" s="167"/>
      <c r="N169" s="167"/>
      <c r="O169" s="167"/>
      <c r="P169" s="167"/>
      <c r="Q169" s="168"/>
      <c r="R169" s="158"/>
      <c r="S169" s="172" t="str">
        <f>'ورود اطلاعات'!$A$4</f>
        <v>رشته</v>
      </c>
      <c r="T169" s="173"/>
      <c r="U169" s="174"/>
      <c r="V169" s="175" t="str">
        <f>'ورود اطلاعات'!$C$4</f>
        <v>انسانی</v>
      </c>
      <c r="W169" s="167"/>
      <c r="X169" s="167"/>
      <c r="Y169" s="167"/>
      <c r="Z169" s="167"/>
      <c r="AA169" s="168"/>
    </row>
    <row r="170" spans="2:27" ht="20.100000000000001" hidden="1" customHeight="1">
      <c r="B170" s="166"/>
      <c r="C170" s="167"/>
      <c r="D170" s="167"/>
      <c r="E170" s="167"/>
      <c r="F170" s="167"/>
      <c r="G170" s="168"/>
      <c r="H170" s="158"/>
      <c r="I170" s="172" t="str">
        <f>'ورود اطلاعات'!$A$3</f>
        <v>نوبت امتحانی</v>
      </c>
      <c r="J170" s="173"/>
      <c r="K170" s="174"/>
      <c r="L170" s="175" t="str">
        <f>'ورود اطلاعات'!$C$3</f>
        <v>نوبت اول</v>
      </c>
      <c r="M170" s="167"/>
      <c r="N170" s="167"/>
      <c r="O170" s="167"/>
      <c r="P170" s="167"/>
      <c r="Q170" s="168"/>
      <c r="R170" s="158"/>
      <c r="S170" s="172" t="str">
        <f>'لیست کنترل نمرات مستمر و پایانی'!$AO$1</f>
        <v>معدل</v>
      </c>
      <c r="T170" s="173"/>
      <c r="U170" s="174"/>
      <c r="V170" s="176">
        <f>'لیست کنترل نمرات مستمر و پایانی'!$AO$10</f>
        <v>18.121212121212121</v>
      </c>
      <c r="W170" s="167"/>
      <c r="X170" s="167"/>
      <c r="Y170" s="167"/>
      <c r="Z170" s="167"/>
      <c r="AA170" s="168"/>
    </row>
    <row r="171" spans="2:27" ht="20.100000000000001" hidden="1" customHeight="1" thickBot="1">
      <c r="B171" s="166"/>
      <c r="C171" s="167"/>
      <c r="D171" s="167"/>
      <c r="E171" s="167"/>
      <c r="F171" s="167"/>
      <c r="G171" s="168"/>
      <c r="H171" s="158"/>
      <c r="I171" s="177" t="str">
        <f>'ورود اطلاعات'!$A$5</f>
        <v>کلاس</v>
      </c>
      <c r="J171" s="178"/>
      <c r="K171" s="179"/>
      <c r="L171" s="180">
        <f>'ورود اطلاعات'!$C$5</f>
        <v>102</v>
      </c>
      <c r="M171" s="181"/>
      <c r="N171" s="181"/>
      <c r="O171" s="181"/>
      <c r="P171" s="181"/>
      <c r="Q171" s="182"/>
      <c r="R171" s="158"/>
      <c r="S171" s="177" t="str">
        <f>'لیست کنترل نمرات مستمر و پایانی'!$AP$1</f>
        <v>رتبه کلاسی</v>
      </c>
      <c r="T171" s="178"/>
      <c r="U171" s="179"/>
      <c r="V171" s="180">
        <f>'لیست کنترل نمرات مستمر و پایانی'!$AP$10</f>
        <v>5</v>
      </c>
      <c r="W171" s="181"/>
      <c r="X171" s="181"/>
      <c r="Y171" s="181"/>
      <c r="Z171" s="181"/>
      <c r="AA171" s="182"/>
    </row>
    <row r="172" spans="2:27" ht="20.100000000000001" hidden="1" customHeight="1" thickBot="1">
      <c r="B172" s="183"/>
      <c r="C172" s="184"/>
      <c r="D172" s="184"/>
      <c r="E172" s="184"/>
      <c r="F172" s="184"/>
      <c r="G172" s="185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</row>
    <row r="173" spans="2:27" ht="20.100000000000001" hidden="1" customHeight="1" thickBot="1">
      <c r="B173" s="186" t="s">
        <v>23</v>
      </c>
      <c r="C173" s="187" t="s">
        <v>9</v>
      </c>
      <c r="D173" s="188"/>
      <c r="E173" s="188"/>
      <c r="F173" s="189"/>
      <c r="G173" s="190" t="s">
        <v>20</v>
      </c>
      <c r="H173" s="191" t="s">
        <v>15</v>
      </c>
      <c r="I173" s="191" t="s">
        <v>16</v>
      </c>
      <c r="J173" s="191" t="s">
        <v>21</v>
      </c>
      <c r="K173" s="188" t="s">
        <v>22</v>
      </c>
      <c r="L173" s="188"/>
      <c r="M173" s="191" t="s">
        <v>19</v>
      </c>
      <c r="N173" s="192" t="s">
        <v>24</v>
      </c>
      <c r="O173" s="155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7"/>
    </row>
    <row r="174" spans="2:27" ht="20.100000000000001" hidden="1" customHeight="1">
      <c r="B174" s="193">
        <v>1</v>
      </c>
      <c r="C174" s="194" t="str">
        <f>IF('لیست کنترل نمرات مستمر و پایانی'!$C$1&gt;0,'لیست کنترل نمرات مستمر و پایانی'!$C$1,"-----")</f>
        <v>قرآن</v>
      </c>
      <c r="D174" s="195"/>
      <c r="E174" s="195"/>
      <c r="F174" s="196"/>
      <c r="G174" s="197">
        <f>IF(J174="--","--",'لیست کنترل نمرات مستمر و پایانی'!$C$2)</f>
        <v>2</v>
      </c>
      <c r="H174" s="198">
        <f>IF('لیست کنترل نمرات مستمر و پایانی'!$C$10&gt;0,'لیست کنترل نمرات مستمر و پایانی'!$C$10,"--")</f>
        <v>20</v>
      </c>
      <c r="I174" s="198">
        <f>IF('لیست کنترل نمرات مستمر و پایانی'!$D$10&gt;0,'لیست کنترل نمرات مستمر و پایانی'!$D$10,"--")</f>
        <v>20</v>
      </c>
      <c r="J174" s="198">
        <f>IF('4'!$C$10&gt;0,'4'!$C$10,"--")</f>
        <v>20</v>
      </c>
      <c r="K174" s="170">
        <f>IF(J174="--","--",'4'!$C$48)</f>
        <v>17.25</v>
      </c>
      <c r="L174" s="170"/>
      <c r="M174" s="198">
        <f>IF(J174="--","--",رتبه!$AO$10)</f>
        <v>1</v>
      </c>
      <c r="N174" s="199">
        <f t="shared" ref="N174:N192" si="6">IF(J174="--","--",J174-K174)</f>
        <v>2.75</v>
      </c>
      <c r="O174" s="166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8"/>
    </row>
    <row r="175" spans="2:27" ht="20.100000000000001" hidden="1" customHeight="1">
      <c r="B175" s="200">
        <v>2</v>
      </c>
      <c r="C175" s="201" t="str">
        <f>IF('لیست کنترل نمرات مستمر و پایانی'!$E$1&gt;0,'لیست کنترل نمرات مستمر و پایانی'!$E$1,"-----")</f>
        <v>معارف اسلامی</v>
      </c>
      <c r="D175" s="202"/>
      <c r="E175" s="202"/>
      <c r="F175" s="203"/>
      <c r="G175" s="204">
        <f>IF(J175="--","--",'لیست کنترل نمرات مستمر و پایانی'!$E$2)</f>
        <v>2</v>
      </c>
      <c r="H175" s="205">
        <f>IF('لیست کنترل نمرات مستمر و پایانی'!$E$10&gt;0,'لیست کنترل نمرات مستمر و پایانی'!$E$10,"--")</f>
        <v>20</v>
      </c>
      <c r="I175" s="205">
        <f>IF('لیست کنترل نمرات مستمر و پایانی'!$F$10&gt;0,'لیست کنترل نمرات مستمر و پایانی'!$F$10,"--")</f>
        <v>18.5</v>
      </c>
      <c r="J175" s="205">
        <f>IF('4'!$E$10&gt;0,'4'!$E$10,"--")</f>
        <v>19</v>
      </c>
      <c r="K175" s="206">
        <f>IF(J175="--","--",'4'!$E$48)</f>
        <v>15.25</v>
      </c>
      <c r="L175" s="206"/>
      <c r="M175" s="205">
        <f>IF(J175="--","--",رتبه!$AQ$10)</f>
        <v>9</v>
      </c>
      <c r="N175" s="207">
        <f t="shared" si="6"/>
        <v>3.75</v>
      </c>
      <c r="O175" s="166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8"/>
    </row>
    <row r="176" spans="2:27" ht="20.100000000000001" hidden="1" customHeight="1">
      <c r="B176" s="208">
        <v>3</v>
      </c>
      <c r="C176" s="209" t="str">
        <f>IF('لیست کنترل نمرات مستمر و پایانی'!$G$1&gt;0,'لیست کنترل نمرات مستمر و پایانی'!$G$1,"-----")</f>
        <v>فلسفه</v>
      </c>
      <c r="D176" s="210"/>
      <c r="E176" s="210"/>
      <c r="F176" s="211"/>
      <c r="G176" s="212">
        <f>IF(J176="--","--",'لیست کنترل نمرات مستمر و پایانی'!$G$2)</f>
        <v>2</v>
      </c>
      <c r="H176" s="213">
        <f>IF('لیست کنترل نمرات مستمر و پایانی'!$G$10&gt;0,'لیست کنترل نمرات مستمر و پایانی'!$G$10,"--")</f>
        <v>2</v>
      </c>
      <c r="I176" s="213">
        <f>IF('لیست کنترل نمرات مستمر و پایانی'!$H$10&gt;0,'لیست کنترل نمرات مستمر و پایانی'!$H$10,"--")</f>
        <v>20</v>
      </c>
      <c r="J176" s="213">
        <f>IF('4'!$G$10&gt;0,'4'!$G$10,"--")</f>
        <v>14</v>
      </c>
      <c r="K176" s="167">
        <f>IF(J176="--","--",'4'!$G$48)</f>
        <v>13.25</v>
      </c>
      <c r="L176" s="167"/>
      <c r="M176" s="213">
        <f>IF(J176="--","--",رتبه!$AS$10)</f>
        <v>25</v>
      </c>
      <c r="N176" s="214">
        <f t="shared" si="6"/>
        <v>0.75</v>
      </c>
      <c r="O176" s="166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8"/>
    </row>
    <row r="177" spans="2:27" ht="20.100000000000001" hidden="1" customHeight="1">
      <c r="B177" s="200">
        <v>4</v>
      </c>
      <c r="C177" s="201" t="str">
        <f>IF('لیست کنترل نمرات مستمر و پایانی'!$I$1&gt;0,'لیست کنترل نمرات مستمر و پایانی'!$I$1,"-----")</f>
        <v>منطق</v>
      </c>
      <c r="D177" s="202"/>
      <c r="E177" s="202"/>
      <c r="F177" s="203"/>
      <c r="G177" s="204">
        <f>IF(J177="--","--",'لیست کنترل نمرات مستمر و پایانی'!$I$2)</f>
        <v>1</v>
      </c>
      <c r="H177" s="205">
        <f>IF('لیست کنترل نمرات مستمر و پایانی'!$I$10&gt;0,'لیست کنترل نمرات مستمر و پایانی'!$I$10,"--")</f>
        <v>20</v>
      </c>
      <c r="I177" s="205">
        <f>IF('لیست کنترل نمرات مستمر و پایانی'!$J$10&gt;0,'لیست کنترل نمرات مستمر و پایانی'!$J$10,"--")</f>
        <v>20</v>
      </c>
      <c r="J177" s="205">
        <f>IF('4'!$I$10&gt;0,'4'!$I$10,"--")</f>
        <v>20</v>
      </c>
      <c r="K177" s="206">
        <f>IF(J177="--","--",'4'!$I$48)</f>
        <v>18</v>
      </c>
      <c r="L177" s="206"/>
      <c r="M177" s="205">
        <f>IF(J177="--","--",رتبه!$AU$10)</f>
        <v>1</v>
      </c>
      <c r="N177" s="207">
        <f t="shared" si="6"/>
        <v>2</v>
      </c>
      <c r="O177" s="166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8"/>
    </row>
    <row r="178" spans="2:27" ht="20.100000000000001" hidden="1" customHeight="1">
      <c r="B178" s="208">
        <v>5</v>
      </c>
      <c r="C178" s="209" t="str">
        <f>IF('لیست کنترل نمرات مستمر و پایانی'!$K$1&gt;0,'لیست کنترل نمرات مستمر و پایانی'!$K$1,"-----")</f>
        <v>جامعه شناسی</v>
      </c>
      <c r="D178" s="210"/>
      <c r="E178" s="210"/>
      <c r="F178" s="211"/>
      <c r="G178" s="212">
        <f>IF(J178="--","--",'لیست کنترل نمرات مستمر و پایانی'!$K$2)</f>
        <v>3</v>
      </c>
      <c r="H178" s="213">
        <f>IF('لیست کنترل نمرات مستمر و پایانی'!$K$10&gt;0,'لیست کنترل نمرات مستمر و پایانی'!$K$10,"--")</f>
        <v>20</v>
      </c>
      <c r="I178" s="213">
        <f>IF('لیست کنترل نمرات مستمر و پایانی'!$L$10&gt;0,'لیست کنترل نمرات مستمر و پایانی'!$L$10,"--")</f>
        <v>20</v>
      </c>
      <c r="J178" s="213">
        <f>IF('4'!$K$10&gt;0,'4'!$K$10,"--")</f>
        <v>20</v>
      </c>
      <c r="K178" s="167">
        <f>IF(J178="--","--",'4'!$K$48)</f>
        <v>14.25</v>
      </c>
      <c r="L178" s="167"/>
      <c r="M178" s="213">
        <f>IF(J178="--","--",رتبه!$AW$10)</f>
        <v>1</v>
      </c>
      <c r="N178" s="214">
        <f t="shared" si="6"/>
        <v>5.75</v>
      </c>
      <c r="O178" s="166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8"/>
    </row>
    <row r="179" spans="2:27" ht="20.100000000000001" hidden="1" customHeight="1">
      <c r="B179" s="200">
        <v>6</v>
      </c>
      <c r="C179" s="201" t="str">
        <f>IF('لیست کنترل نمرات مستمر و پایانی'!$M$1&gt;0,'لیست کنترل نمرات مستمر و پایانی'!$M$1,"-----")</f>
        <v>روان شناسی</v>
      </c>
      <c r="D179" s="202"/>
      <c r="E179" s="202"/>
      <c r="F179" s="203"/>
      <c r="G179" s="204">
        <f>IF(J179="--","--",'لیست کنترل نمرات مستمر و پایانی'!$M$2)</f>
        <v>3</v>
      </c>
      <c r="H179" s="205">
        <f>IF('لیست کنترل نمرات مستمر و پایانی'!$M$10&gt;0,'لیست کنترل نمرات مستمر و پایانی'!$M$10,"--")</f>
        <v>18</v>
      </c>
      <c r="I179" s="205">
        <f>IF('لیست کنترل نمرات مستمر و پایانی'!$N$10&gt;0,'لیست کنترل نمرات مستمر و پایانی'!$N$10,"--")</f>
        <v>15</v>
      </c>
      <c r="J179" s="205">
        <f>IF('4'!$M$10&gt;0,'4'!$M$10,"--")</f>
        <v>16</v>
      </c>
      <c r="K179" s="206">
        <f>IF(J179="--","--",'4'!$M$48)</f>
        <v>12.25</v>
      </c>
      <c r="L179" s="206"/>
      <c r="M179" s="205">
        <f>IF(J179="--","--",رتبه!$AY$10)</f>
        <v>9</v>
      </c>
      <c r="N179" s="207">
        <f t="shared" si="6"/>
        <v>3.75</v>
      </c>
      <c r="O179" s="166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8"/>
    </row>
    <row r="180" spans="2:27" ht="20.100000000000001" hidden="1" customHeight="1">
      <c r="B180" s="208">
        <v>7</v>
      </c>
      <c r="C180" s="209" t="str">
        <f>IF('لیست کنترل نمرات مستمر و پایانی'!$O$1&gt;0,'لیست کنترل نمرات مستمر و پایانی'!$O$1,"-----")</f>
        <v>زبان انگلیسی</v>
      </c>
      <c r="D180" s="210"/>
      <c r="E180" s="210"/>
      <c r="F180" s="211"/>
      <c r="G180" s="212">
        <f>IF(J180="--","--",'لیست کنترل نمرات مستمر و پایانی'!$O$2)</f>
        <v>1</v>
      </c>
      <c r="H180" s="213">
        <f>IF('لیست کنترل نمرات مستمر و پایانی'!$O$10&gt;0,'لیست کنترل نمرات مستمر و پایانی'!$O$10,"--")</f>
        <v>14</v>
      </c>
      <c r="I180" s="213">
        <f>IF('لیست کنترل نمرات مستمر و پایانی'!$P$10&gt;0,'لیست کنترل نمرات مستمر و پایانی'!$P$10,"--")</f>
        <v>10</v>
      </c>
      <c r="J180" s="213">
        <f>IF('4'!$O$10&gt;0,'4'!$O$10,"--")</f>
        <v>11.5</v>
      </c>
      <c r="K180" s="167">
        <f>IF(J180="--","--",'4'!$O$48)</f>
        <v>11.25</v>
      </c>
      <c r="L180" s="167"/>
      <c r="M180" s="213">
        <f>IF(J180="--","--",رتبه!$BA$10)</f>
        <v>17</v>
      </c>
      <c r="N180" s="214">
        <f t="shared" si="6"/>
        <v>0.25</v>
      </c>
      <c r="O180" s="166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8"/>
    </row>
    <row r="181" spans="2:27" ht="20.100000000000001" hidden="1" customHeight="1">
      <c r="B181" s="200">
        <v>8</v>
      </c>
      <c r="C181" s="201" t="str">
        <f>IF('لیست کنترل نمرات مستمر و پایانی'!$Q$1&gt;0,'لیست کنترل نمرات مستمر و پایانی'!$Q$1,"-----")</f>
        <v>ادبیات فارسی</v>
      </c>
      <c r="D181" s="202"/>
      <c r="E181" s="202"/>
      <c r="F181" s="203"/>
      <c r="G181" s="204">
        <f>IF(J181="--","--",'لیست کنترل نمرات مستمر و پایانی'!$Q$2)</f>
        <v>2</v>
      </c>
      <c r="H181" s="205">
        <f>IF('لیست کنترل نمرات مستمر و پایانی'!$Q$10&gt;0,'لیست کنترل نمرات مستمر و پایانی'!$Q$10,"--")</f>
        <v>13</v>
      </c>
      <c r="I181" s="205">
        <f>IF('لیست کنترل نمرات مستمر و پایانی'!$R$10&gt;0,'لیست کنترل نمرات مستمر و پایانی'!$R$10,"--")</f>
        <v>11</v>
      </c>
      <c r="J181" s="205">
        <f>IF('4'!$Q$10&gt;0,'4'!$Q$10,"--")</f>
        <v>11.75</v>
      </c>
      <c r="K181" s="206">
        <f>IF(J181="--","--",'4'!$Q$48)</f>
        <v>8.25</v>
      </c>
      <c r="L181" s="206"/>
      <c r="M181" s="205">
        <f>IF(J181="--","--",رتبه!$BC$10)</f>
        <v>12</v>
      </c>
      <c r="N181" s="207">
        <f t="shared" si="6"/>
        <v>3.5</v>
      </c>
      <c r="O181" s="166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8"/>
    </row>
    <row r="182" spans="2:27" ht="20.100000000000001" hidden="1" customHeight="1">
      <c r="B182" s="208">
        <v>9</v>
      </c>
      <c r="C182" s="209" t="str">
        <f>IF('لیست کنترل نمرات مستمر و پایانی'!$S$1&gt;0,'لیست کنترل نمرات مستمر و پایانی'!$S$1,"-----")</f>
        <v>قافیه و عروض</v>
      </c>
      <c r="D182" s="210"/>
      <c r="E182" s="210"/>
      <c r="F182" s="211"/>
      <c r="G182" s="212">
        <f>IF(J182="--","--",'لیست کنترل نمرات مستمر و پایانی'!$S$2)</f>
        <v>2</v>
      </c>
      <c r="H182" s="213">
        <f>IF('لیست کنترل نمرات مستمر و پایانی'!$S$10&gt;0,'لیست کنترل نمرات مستمر و پایانی'!$S$10,"--")</f>
        <v>16</v>
      </c>
      <c r="I182" s="213">
        <f>IF('لیست کنترل نمرات مستمر و پایانی'!$T$10&gt;0,'لیست کنترل نمرات مستمر و پایانی'!$T$10,"--")</f>
        <v>10.5</v>
      </c>
      <c r="J182" s="213">
        <f>IF('4'!$S$10&gt;0,'4'!$S$10,"--")</f>
        <v>12.5</v>
      </c>
      <c r="K182" s="167">
        <f>IF(J182="--","--",'4'!$S$48)</f>
        <v>11.5</v>
      </c>
      <c r="L182" s="167"/>
      <c r="M182" s="213">
        <f>IF(J182="--","--",رتبه!$BE$10)</f>
        <v>13</v>
      </c>
      <c r="N182" s="214">
        <f t="shared" si="6"/>
        <v>1</v>
      </c>
      <c r="O182" s="166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8"/>
    </row>
    <row r="183" spans="2:27" ht="20.100000000000001" hidden="1" customHeight="1">
      <c r="B183" s="200">
        <v>10</v>
      </c>
      <c r="C183" s="201" t="str">
        <f>IF('لیست کنترل نمرات مستمر و پایانی'!$U$1&gt;0,'لیست کنترل نمرات مستمر و پایانی'!$U$1,"-----")</f>
        <v>عربی</v>
      </c>
      <c r="D183" s="202"/>
      <c r="E183" s="202"/>
      <c r="F183" s="203"/>
      <c r="G183" s="204">
        <f>IF(J183="--","--",'لیست کنترل نمرات مستمر و پایانی'!$U$2)</f>
        <v>2</v>
      </c>
      <c r="H183" s="205">
        <f>IF('لیست کنترل نمرات مستمر و پایانی'!$U$10&gt;0,'لیست کنترل نمرات مستمر و پایانی'!$U$10,"--")</f>
        <v>20</v>
      </c>
      <c r="I183" s="205">
        <f>IF('لیست کنترل نمرات مستمر و پایانی'!$V$10&gt;0,'لیست کنترل نمرات مستمر و پایانی'!$V$10,"--")</f>
        <v>20</v>
      </c>
      <c r="J183" s="205">
        <f>IF('4'!$U$10&gt;0,'4'!$U$10,"--")</f>
        <v>20</v>
      </c>
      <c r="K183" s="206">
        <f>IF(J183="--","--",'4'!$U$48)</f>
        <v>19.25</v>
      </c>
      <c r="L183" s="206"/>
      <c r="M183" s="205">
        <f>IF(J183="--","--",رتبه!$BG$10)</f>
        <v>1</v>
      </c>
      <c r="N183" s="207">
        <f t="shared" si="6"/>
        <v>0.75</v>
      </c>
      <c r="O183" s="166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8"/>
    </row>
    <row r="184" spans="2:27" ht="20.100000000000001" hidden="1" customHeight="1">
      <c r="B184" s="208">
        <v>11</v>
      </c>
      <c r="C184" s="209" t="str">
        <f>IF('لیست کنترل نمرات مستمر و پایانی'!$W$1&gt;0,'لیست کنترل نمرات مستمر و پایانی'!$W$1,"-----")</f>
        <v>ریاضی</v>
      </c>
      <c r="D184" s="210"/>
      <c r="E184" s="210"/>
      <c r="F184" s="211"/>
      <c r="G184" s="212">
        <f>IF(J184="--","--",'لیست کنترل نمرات مستمر و پایانی'!$W$2)</f>
        <v>4</v>
      </c>
      <c r="H184" s="213">
        <f>IF('لیست کنترل نمرات مستمر و پایانی'!$W$10&gt;0,'لیست کنترل نمرات مستمر و پایانی'!$W$10,"--")</f>
        <v>18</v>
      </c>
      <c r="I184" s="213">
        <f>IF('لیست کنترل نمرات مستمر و پایانی'!$X$10&gt;0,'لیست کنترل نمرات مستمر و پایانی'!$X$10,"--")</f>
        <v>16</v>
      </c>
      <c r="J184" s="213">
        <f>IF('4'!$W$10&gt;0,'4'!$W$10,"--")</f>
        <v>16.75</v>
      </c>
      <c r="K184" s="167">
        <f>IF(J184="--","--",'4'!$W$48)</f>
        <v>12.5</v>
      </c>
      <c r="L184" s="167"/>
      <c r="M184" s="213">
        <f>IF(J184="--","--",رتبه!$BI$10)</f>
        <v>8</v>
      </c>
      <c r="N184" s="214">
        <f t="shared" si="6"/>
        <v>4.25</v>
      </c>
      <c r="O184" s="166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8"/>
    </row>
    <row r="185" spans="2:27" ht="20.100000000000001" hidden="1" customHeight="1">
      <c r="B185" s="200">
        <v>12</v>
      </c>
      <c r="C185" s="201" t="str">
        <f>IF('لیست کنترل نمرات مستمر و پایانی'!$Y$1&gt;0,'لیست کنترل نمرات مستمر و پایانی'!$Y$1,"-----")</f>
        <v>زیست شناسی</v>
      </c>
      <c r="D185" s="202"/>
      <c r="E185" s="202"/>
      <c r="F185" s="203"/>
      <c r="G185" s="204">
        <f>IF(J185="--","--",'لیست کنترل نمرات مستمر و پایانی'!$Y$2)</f>
        <v>4</v>
      </c>
      <c r="H185" s="205">
        <f>IF('لیست کنترل نمرات مستمر و پایانی'!$Y$10&gt;0,'لیست کنترل نمرات مستمر و پایانی'!$Y$10,"--")</f>
        <v>20</v>
      </c>
      <c r="I185" s="205">
        <f>IF('لیست کنترل نمرات مستمر و پایانی'!$Z$10&gt;0,'لیست کنترل نمرات مستمر و پایانی'!$Z$10,"--")</f>
        <v>20</v>
      </c>
      <c r="J185" s="205">
        <f>IF('4'!$Y$10&gt;0,'4'!$Y$10,"--")</f>
        <v>20</v>
      </c>
      <c r="K185" s="206">
        <f>IF(J185="--","--",'4'!$Y$48)</f>
        <v>17</v>
      </c>
      <c r="L185" s="206"/>
      <c r="M185" s="205">
        <f>IF(J185="--","--",رتبه!$BK$10)</f>
        <v>1</v>
      </c>
      <c r="N185" s="207">
        <f t="shared" si="6"/>
        <v>3</v>
      </c>
      <c r="O185" s="166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8"/>
    </row>
    <row r="186" spans="2:27" ht="20.100000000000001" hidden="1" customHeight="1">
      <c r="B186" s="208">
        <v>13</v>
      </c>
      <c r="C186" s="209" t="str">
        <f>IF('لیست کنترل نمرات مستمر و پایانی'!$AA$1&gt;0,'لیست کنترل نمرات مستمر و پایانی'!$AA$1,"-----")</f>
        <v>جغرافیای استان</v>
      </c>
      <c r="D186" s="210"/>
      <c r="E186" s="210"/>
      <c r="F186" s="211"/>
      <c r="G186" s="212">
        <f>IF(J186="--","--",'لیست کنترل نمرات مستمر و پایانی'!$AA$2)</f>
        <v>3</v>
      </c>
      <c r="H186" s="213">
        <f>IF('لیست کنترل نمرات مستمر و پایانی'!$AA$10&gt;0,'لیست کنترل نمرات مستمر و پایانی'!$AA$10,"--")</f>
        <v>20</v>
      </c>
      <c r="I186" s="213">
        <f>IF('لیست کنترل نمرات مستمر و پایانی'!$AB$10&gt;0,'لیست کنترل نمرات مستمر و پایانی'!$AB$10,"--")</f>
        <v>20</v>
      </c>
      <c r="J186" s="213">
        <f>IF('4'!$AA$10&gt;0,'4'!$AA$10,"--")</f>
        <v>20</v>
      </c>
      <c r="K186" s="167">
        <f>IF(J186="--","--",'4'!$AA$48)</f>
        <v>16.5</v>
      </c>
      <c r="L186" s="167"/>
      <c r="M186" s="213">
        <f>IF(J186="--","--",رتبه!$BM$10)</f>
        <v>1</v>
      </c>
      <c r="N186" s="214">
        <f t="shared" si="6"/>
        <v>3.5</v>
      </c>
      <c r="O186" s="166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8"/>
    </row>
    <row r="187" spans="2:27" ht="20.100000000000001" hidden="1" customHeight="1">
      <c r="B187" s="200">
        <v>14</v>
      </c>
      <c r="C187" s="201" t="str">
        <f>IF('لیست کنترل نمرات مستمر و پایانی'!$AC$1&gt;0,'لیست کنترل نمرات مستمر و پایانی'!$AC$1,"-----")</f>
        <v>نگارش</v>
      </c>
      <c r="D187" s="202"/>
      <c r="E187" s="202"/>
      <c r="F187" s="203"/>
      <c r="G187" s="204">
        <f>IF(J187="--","--",'لیست کنترل نمرات مستمر و پایانی'!$AC$2)</f>
        <v>2</v>
      </c>
      <c r="H187" s="205">
        <f>IF('لیست کنترل نمرات مستمر و پایانی'!$AC$10&gt;0,'لیست کنترل نمرات مستمر و پایانی'!$AC$10,"--")</f>
        <v>20</v>
      </c>
      <c r="I187" s="205">
        <f>IF('لیست کنترل نمرات مستمر و پایانی'!$AD$10&gt;0,'لیست کنترل نمرات مستمر و پایانی'!$AD$10,"--")</f>
        <v>20</v>
      </c>
      <c r="J187" s="205">
        <f>IF('4'!$AC$10&gt;0,'4'!$AC$10,"--")</f>
        <v>20</v>
      </c>
      <c r="K187" s="206">
        <f>IF(J187="--","--",'4'!$AC$48)</f>
        <v>19.75</v>
      </c>
      <c r="L187" s="206"/>
      <c r="M187" s="205">
        <f>IF(J187="--","--",رتبه!$BO$10)</f>
        <v>1</v>
      </c>
      <c r="N187" s="207">
        <f t="shared" si="6"/>
        <v>0.25</v>
      </c>
      <c r="O187" s="166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8"/>
    </row>
    <row r="188" spans="2:27" ht="20.100000000000001" hidden="1" customHeight="1">
      <c r="B188" s="208">
        <v>15</v>
      </c>
      <c r="C188" s="209" t="str">
        <f>IF('لیست کنترل نمرات مستمر و پایانی'!$AE$1&gt;0,'لیست کنترل نمرات مستمر و پایانی'!$AE$1,"-----")</f>
        <v>متون ادبی</v>
      </c>
      <c r="D188" s="210"/>
      <c r="E188" s="210"/>
      <c r="F188" s="211"/>
      <c r="G188" s="212">
        <f>IF(J188="--","--",'لیست کنترل نمرات مستمر و پایانی'!$AE$2)</f>
        <v>2</v>
      </c>
      <c r="H188" s="213">
        <f>IF('لیست کنترل نمرات مستمر و پایانی'!$AE$10&gt;0,'لیست کنترل نمرات مستمر و پایانی'!$AE$10,"--")</f>
        <v>20</v>
      </c>
      <c r="I188" s="213">
        <f>IF('لیست کنترل نمرات مستمر و پایانی'!$AF$10&gt;0,'لیست کنترل نمرات مستمر و پایانی'!$AF$10,"--")</f>
        <v>20</v>
      </c>
      <c r="J188" s="213">
        <f>IF('4'!$AE$10&gt;0,'4'!$AE$10,"--")</f>
        <v>20</v>
      </c>
      <c r="K188" s="167">
        <f>IF(J188="--","--",'4'!$AE$48)</f>
        <v>19.25</v>
      </c>
      <c r="L188" s="167"/>
      <c r="M188" s="213">
        <f>IF(J188="--","--",رتبه!$BQ$10)</f>
        <v>1</v>
      </c>
      <c r="N188" s="214">
        <f t="shared" si="6"/>
        <v>0.75</v>
      </c>
      <c r="O188" s="166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8"/>
    </row>
    <row r="189" spans="2:27" ht="20.100000000000001" hidden="1" customHeight="1">
      <c r="B189" s="200">
        <v>16</v>
      </c>
      <c r="C189" s="201" t="str">
        <f>IF('لیست کنترل نمرات مستمر و پایانی'!$AG$1&gt;0,'لیست کنترل نمرات مستمر و پایانی'!$AG$1,"-----")</f>
        <v>آمادگی دفاعی</v>
      </c>
      <c r="D189" s="202"/>
      <c r="E189" s="202"/>
      <c r="F189" s="203"/>
      <c r="G189" s="204">
        <f>IF(J189="--","--",'لیست کنترل نمرات مستمر و پایانی'!$AG$2)</f>
        <v>3</v>
      </c>
      <c r="H189" s="205">
        <f>IF('لیست کنترل نمرات مستمر و پایانی'!$AG$10&gt;0,'لیست کنترل نمرات مستمر و پایانی'!$AG$10,"--")</f>
        <v>20</v>
      </c>
      <c r="I189" s="205">
        <f>IF('لیست کنترل نمرات مستمر و پایانی'!$AH$10&gt;0,'لیست کنترل نمرات مستمر و پایانی'!$AH$10,"--")</f>
        <v>20</v>
      </c>
      <c r="J189" s="205">
        <f>IF('4'!$AG$10&gt;0,'4'!$AG$10,"--")</f>
        <v>20</v>
      </c>
      <c r="K189" s="206">
        <f>IF(J189="--","--",'4'!$AG$48)</f>
        <v>17.25</v>
      </c>
      <c r="L189" s="206"/>
      <c r="M189" s="205">
        <f>IF(J189="--","--",رتبه!$BS$10)</f>
        <v>1</v>
      </c>
      <c r="N189" s="207">
        <f t="shared" si="6"/>
        <v>2.75</v>
      </c>
      <c r="O189" s="166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8"/>
    </row>
    <row r="190" spans="2:27" ht="20.100000000000001" hidden="1" customHeight="1">
      <c r="B190" s="208">
        <v>17</v>
      </c>
      <c r="C190" s="209" t="str">
        <f>IF('لیست کنترل نمرات مستمر و پایانی'!$AI$1&gt;0,'لیست کنترل نمرات مستمر و پایانی'!$AI$1,"-----")</f>
        <v>تاریخ</v>
      </c>
      <c r="D190" s="210"/>
      <c r="E190" s="210"/>
      <c r="F190" s="211"/>
      <c r="G190" s="212">
        <f>IF(J190="--","--",'لیست کنترل نمرات مستمر و پایانی'!$AI$2)</f>
        <v>2</v>
      </c>
      <c r="H190" s="213">
        <f>IF('لیست کنترل نمرات مستمر و پایانی'!$AI$10&gt;0,'لیست کنترل نمرات مستمر و پایانی'!$AI$10,"--")</f>
        <v>20</v>
      </c>
      <c r="I190" s="213">
        <f>IF('لیست کنترل نمرات مستمر و پایانی'!$AJ$10&gt;0,'لیست کنترل نمرات مستمر و پایانی'!$AJ$10,"--")</f>
        <v>18</v>
      </c>
      <c r="J190" s="213">
        <f>IF('4'!$AI$10&gt;0,'4'!$AI$10,"--")</f>
        <v>18.75</v>
      </c>
      <c r="K190" s="167">
        <f>IF(J190="--","--",'4'!$AI$48)</f>
        <v>18.75</v>
      </c>
      <c r="L190" s="167"/>
      <c r="M190" s="213">
        <f>IF(J190="--","--",رتبه!$BU$10)</f>
        <v>30</v>
      </c>
      <c r="N190" s="214">
        <f t="shared" si="6"/>
        <v>0</v>
      </c>
      <c r="O190" s="166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8"/>
    </row>
    <row r="191" spans="2:27" ht="20.100000000000001" hidden="1" customHeight="1">
      <c r="B191" s="200">
        <v>18</v>
      </c>
      <c r="C191" s="201" t="str">
        <f>IF('لیست کنترل نمرات مستمر و پایانی'!$AK$1&gt;0,'لیست کنترل نمرات مستمر و پایانی'!$AK$1,"-----")</f>
        <v>تربیت بدنی</v>
      </c>
      <c r="D191" s="202"/>
      <c r="E191" s="202"/>
      <c r="F191" s="203"/>
      <c r="G191" s="204">
        <f>IF(J191="--","--",'لیست کنترل نمرات مستمر و پایانی'!$AK$2)</f>
        <v>2</v>
      </c>
      <c r="H191" s="205" t="str">
        <f>IF('لیست کنترل نمرات مستمر و پایانی'!$AK$10&gt;0,'لیست کنترل نمرات مستمر و پایانی'!$AK$10,"--")</f>
        <v>--</v>
      </c>
      <c r="I191" s="205">
        <f>IF('لیست کنترل نمرات مستمر و پایانی'!$AL$10&gt;0,'لیست کنترل نمرات مستمر و پایانی'!$AL$10,"--")</f>
        <v>20</v>
      </c>
      <c r="J191" s="205">
        <f>IF('4'!$AK$10&gt;0,'4'!$AK$10,"--")</f>
        <v>20</v>
      </c>
      <c r="K191" s="206">
        <f>IF(J191="--","--",'4'!$AK$48)</f>
        <v>18.75</v>
      </c>
      <c r="L191" s="206"/>
      <c r="M191" s="205">
        <f>IF(J191="--","--",رتبه!$BW$10)</f>
        <v>1</v>
      </c>
      <c r="N191" s="207">
        <f t="shared" si="6"/>
        <v>1.25</v>
      </c>
      <c r="O191" s="166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8"/>
    </row>
    <row r="192" spans="2:27" ht="20.100000000000001" hidden="1" customHeight="1" thickBot="1">
      <c r="B192" s="215">
        <v>19</v>
      </c>
      <c r="C192" s="216" t="str">
        <f>IF('لیست کنترل نمرات مستمر و پایانی'!$AM$1&gt;0,'لیست کنترل نمرات مستمر و پایانی'!$AM$1,"-----")</f>
        <v>انضباط</v>
      </c>
      <c r="D192" s="217"/>
      <c r="E192" s="217"/>
      <c r="F192" s="218"/>
      <c r="G192" s="219">
        <f>IF(J192="--","--",'لیست کنترل نمرات مستمر و پایانی'!$AM$2)</f>
        <v>2</v>
      </c>
      <c r="H192" s="220" t="str">
        <f>IF('لیست کنترل نمرات مستمر و پایانی'!$AM$10&gt;0,'لیست کنترل نمرات مستمر و پایانی'!$AM$10,"--")</f>
        <v>--</v>
      </c>
      <c r="I192" s="220">
        <f>IF('لیست کنترل نمرات مستمر و پایانی'!$AN$10&gt;0,'لیست کنترل نمرات مستمر و پایانی'!$AN$10,"--")</f>
        <v>20</v>
      </c>
      <c r="J192" s="220">
        <f>IF('4'!$AM$10&gt;0,'4'!$AM$10,"--")</f>
        <v>20</v>
      </c>
      <c r="K192" s="181">
        <f>IF(J192="--","--",'4'!$AM$48)</f>
        <v>14.5</v>
      </c>
      <c r="L192" s="181"/>
      <c r="M192" s="220">
        <f>IF(J192="--","--",رتبه!$BY$10)</f>
        <v>1</v>
      </c>
      <c r="N192" s="221">
        <f t="shared" si="6"/>
        <v>5.5</v>
      </c>
      <c r="O192" s="222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  <c r="Z192" s="181"/>
      <c r="AA192" s="182"/>
    </row>
    <row r="193" spans="1:28" ht="20.100000000000001" hidden="1" customHeight="1">
      <c r="B193" s="223"/>
      <c r="C193" s="224"/>
      <c r="D193" s="224"/>
      <c r="E193" s="224"/>
      <c r="F193" s="224"/>
      <c r="G193" s="225"/>
      <c r="H193" s="223"/>
      <c r="I193" s="223"/>
      <c r="J193" s="223"/>
      <c r="K193" s="223"/>
      <c r="L193" s="223"/>
      <c r="M193" s="223"/>
      <c r="N193" s="223"/>
      <c r="O193" s="223"/>
      <c r="P193" s="223"/>
      <c r="Q193" s="223"/>
      <c r="R193" s="223"/>
      <c r="S193" s="223"/>
      <c r="T193" s="223"/>
      <c r="U193" s="223"/>
      <c r="V193" s="223"/>
      <c r="W193" s="223"/>
      <c r="X193" s="223"/>
      <c r="Y193" s="223"/>
      <c r="Z193" s="223"/>
      <c r="AA193" s="223"/>
    </row>
    <row r="194" spans="1:28" ht="20.100000000000001" hidden="1" customHeight="1" thickBot="1">
      <c r="A194" s="226"/>
      <c r="B194" s="226"/>
      <c r="C194" s="226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  <c r="AA194" s="226"/>
      <c r="AB194" s="226"/>
    </row>
    <row r="195" spans="1:28" ht="20.100000000000001" hidden="1" customHeight="1" thickBot="1">
      <c r="B195" s="155"/>
      <c r="C195" s="156"/>
      <c r="D195" s="156"/>
      <c r="E195" s="156"/>
      <c r="F195" s="156"/>
      <c r="G195" s="157"/>
      <c r="H195" s="158"/>
      <c r="I195" s="159" t="str">
        <f>'ورود اطلاعات'!$C$6</f>
        <v>مدیریت آموزش و پرورش تهران</v>
      </c>
      <c r="J195" s="160"/>
      <c r="K195" s="160"/>
      <c r="L195" s="160"/>
      <c r="M195" s="160"/>
      <c r="N195" s="160"/>
      <c r="O195" s="160"/>
      <c r="P195" s="160"/>
      <c r="Q195" s="161"/>
      <c r="R195" s="158"/>
      <c r="S195" s="162" t="str">
        <f>'ورود نمرات'!$A$3</f>
        <v>نام</v>
      </c>
      <c r="T195" s="163"/>
      <c r="U195" s="164"/>
      <c r="V195" s="165" t="str">
        <f>'ورود نمرات'!$A$11</f>
        <v xml:space="preserve">سیدامیرسجاد </v>
      </c>
      <c r="W195" s="156"/>
      <c r="X195" s="156"/>
      <c r="Y195" s="156"/>
      <c r="Z195" s="156"/>
      <c r="AA195" s="157"/>
    </row>
    <row r="196" spans="1:28" ht="20.100000000000001" hidden="1" customHeight="1">
      <c r="B196" s="166"/>
      <c r="C196" s="167"/>
      <c r="D196" s="167"/>
      <c r="E196" s="167"/>
      <c r="F196" s="167"/>
      <c r="G196" s="168"/>
      <c r="H196" s="158"/>
      <c r="I196" s="162" t="str">
        <f>'ورود اطلاعات'!$A$7</f>
        <v>نام واحد آموزشی</v>
      </c>
      <c r="J196" s="163"/>
      <c r="K196" s="164"/>
      <c r="L196" s="169" t="str">
        <f>'ورود اطلاعات'!$C$7</f>
        <v>دبیرستان دانش پسند</v>
      </c>
      <c r="M196" s="170"/>
      <c r="N196" s="170"/>
      <c r="O196" s="170"/>
      <c r="P196" s="170"/>
      <c r="Q196" s="171"/>
      <c r="R196" s="158"/>
      <c r="S196" s="172" t="str">
        <f>'ورود نمرات'!$B$3</f>
        <v>نام خانوادگی</v>
      </c>
      <c r="T196" s="173"/>
      <c r="U196" s="174"/>
      <c r="V196" s="175" t="str">
        <f>'ورود نمرات'!$B$11</f>
        <v>بیات</v>
      </c>
      <c r="W196" s="167"/>
      <c r="X196" s="167"/>
      <c r="Y196" s="167"/>
      <c r="Z196" s="167"/>
      <c r="AA196" s="168"/>
    </row>
    <row r="197" spans="1:28" ht="20.100000000000001" hidden="1" customHeight="1">
      <c r="B197" s="166"/>
      <c r="C197" s="167"/>
      <c r="D197" s="167"/>
      <c r="E197" s="167"/>
      <c r="F197" s="167"/>
      <c r="G197" s="168"/>
      <c r="H197" s="158"/>
      <c r="I197" s="172" t="str">
        <f>'ورود اطلاعات'!$A$2</f>
        <v>سال تحصیلی</v>
      </c>
      <c r="J197" s="173"/>
      <c r="K197" s="174"/>
      <c r="L197" s="175" t="str">
        <f>'ورود اطلاعات'!$C$2</f>
        <v>1402-1403</v>
      </c>
      <c r="M197" s="167"/>
      <c r="N197" s="167"/>
      <c r="O197" s="167"/>
      <c r="P197" s="167"/>
      <c r="Q197" s="168"/>
      <c r="R197" s="158"/>
      <c r="S197" s="172" t="str">
        <f>'ورود اطلاعات'!$A$4</f>
        <v>رشته</v>
      </c>
      <c r="T197" s="173"/>
      <c r="U197" s="174"/>
      <c r="V197" s="175" t="str">
        <f>'ورود اطلاعات'!$C$4</f>
        <v>انسانی</v>
      </c>
      <c r="W197" s="167"/>
      <c r="X197" s="167"/>
      <c r="Y197" s="167"/>
      <c r="Z197" s="167"/>
      <c r="AA197" s="168"/>
    </row>
    <row r="198" spans="1:28" ht="20.100000000000001" hidden="1" customHeight="1">
      <c r="B198" s="166"/>
      <c r="C198" s="167"/>
      <c r="D198" s="167"/>
      <c r="E198" s="167"/>
      <c r="F198" s="167"/>
      <c r="G198" s="168"/>
      <c r="H198" s="158"/>
      <c r="I198" s="172" t="str">
        <f>'ورود اطلاعات'!$A$3</f>
        <v>نوبت امتحانی</v>
      </c>
      <c r="J198" s="173"/>
      <c r="K198" s="174"/>
      <c r="L198" s="175" t="str">
        <f>'ورود اطلاعات'!$C$3</f>
        <v>نوبت اول</v>
      </c>
      <c r="M198" s="167"/>
      <c r="N198" s="167"/>
      <c r="O198" s="167"/>
      <c r="P198" s="167"/>
      <c r="Q198" s="168"/>
      <c r="R198" s="158"/>
      <c r="S198" s="172" t="str">
        <f>'لیست کنترل نمرات مستمر و پایانی'!$AO$1</f>
        <v>معدل</v>
      </c>
      <c r="T198" s="173"/>
      <c r="U198" s="174"/>
      <c r="V198" s="176">
        <f>'لیست کنترل نمرات مستمر و پایانی'!$AO$11</f>
        <v>13.924242424242426</v>
      </c>
      <c r="W198" s="167"/>
      <c r="X198" s="167"/>
      <c r="Y198" s="167"/>
      <c r="Z198" s="167"/>
      <c r="AA198" s="168"/>
    </row>
    <row r="199" spans="1:28" ht="20.100000000000001" hidden="1" customHeight="1" thickBot="1">
      <c r="B199" s="166"/>
      <c r="C199" s="167"/>
      <c r="D199" s="167"/>
      <c r="E199" s="167"/>
      <c r="F199" s="167"/>
      <c r="G199" s="168"/>
      <c r="H199" s="158"/>
      <c r="I199" s="177" t="str">
        <f>'ورود اطلاعات'!$A$5</f>
        <v>کلاس</v>
      </c>
      <c r="J199" s="178"/>
      <c r="K199" s="179"/>
      <c r="L199" s="180">
        <f>'ورود اطلاعات'!$C$5</f>
        <v>102</v>
      </c>
      <c r="M199" s="181"/>
      <c r="N199" s="181"/>
      <c r="O199" s="181"/>
      <c r="P199" s="181"/>
      <c r="Q199" s="182"/>
      <c r="R199" s="158"/>
      <c r="S199" s="177" t="str">
        <f>'لیست کنترل نمرات مستمر و پایانی'!$AP$1</f>
        <v>رتبه کلاسی</v>
      </c>
      <c r="T199" s="178"/>
      <c r="U199" s="179"/>
      <c r="V199" s="180">
        <f>'لیست کنترل نمرات مستمر و پایانی'!$AP$11</f>
        <v>32</v>
      </c>
      <c r="W199" s="181"/>
      <c r="X199" s="181"/>
      <c r="Y199" s="181"/>
      <c r="Z199" s="181"/>
      <c r="AA199" s="182"/>
    </row>
    <row r="200" spans="1:28" ht="20.100000000000001" hidden="1" customHeight="1" thickBot="1">
      <c r="B200" s="183"/>
      <c r="C200" s="184"/>
      <c r="D200" s="184"/>
      <c r="E200" s="184"/>
      <c r="F200" s="184"/>
      <c r="G200" s="185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</row>
    <row r="201" spans="1:28" ht="20.100000000000001" hidden="1" customHeight="1" thickBot="1">
      <c r="B201" s="186" t="s">
        <v>23</v>
      </c>
      <c r="C201" s="187" t="s">
        <v>9</v>
      </c>
      <c r="D201" s="188"/>
      <c r="E201" s="188"/>
      <c r="F201" s="189"/>
      <c r="G201" s="190" t="s">
        <v>20</v>
      </c>
      <c r="H201" s="191" t="s">
        <v>15</v>
      </c>
      <c r="I201" s="191" t="s">
        <v>16</v>
      </c>
      <c r="J201" s="191" t="s">
        <v>21</v>
      </c>
      <c r="K201" s="188" t="s">
        <v>22</v>
      </c>
      <c r="L201" s="188"/>
      <c r="M201" s="191" t="s">
        <v>19</v>
      </c>
      <c r="N201" s="192" t="s">
        <v>24</v>
      </c>
      <c r="O201" s="155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7"/>
    </row>
    <row r="202" spans="1:28" ht="20.100000000000001" hidden="1" customHeight="1">
      <c r="B202" s="193">
        <v>1</v>
      </c>
      <c r="C202" s="194" t="str">
        <f>IF('لیست کنترل نمرات مستمر و پایانی'!$C$1&gt;0,'لیست کنترل نمرات مستمر و پایانی'!$C$1,"-----")</f>
        <v>قرآن</v>
      </c>
      <c r="D202" s="195"/>
      <c r="E202" s="195"/>
      <c r="F202" s="196"/>
      <c r="G202" s="197">
        <f>IF(J202="--","--",'لیست کنترل نمرات مستمر و پایانی'!$C$2)</f>
        <v>2</v>
      </c>
      <c r="H202" s="198">
        <f>IF('لیست کنترل نمرات مستمر و پایانی'!$C$11&gt;0,'لیست کنترل نمرات مستمر و پایانی'!$C$11,"--")</f>
        <v>12</v>
      </c>
      <c r="I202" s="198">
        <f>IF('لیست کنترل نمرات مستمر و پایانی'!$D$11&gt;0,'لیست کنترل نمرات مستمر و پایانی'!$D$11,"--")</f>
        <v>12</v>
      </c>
      <c r="J202" s="198">
        <f>IF('4'!$C$11&gt;0,'4'!$C$11,"--")</f>
        <v>12</v>
      </c>
      <c r="K202" s="170">
        <f>IF(J202="--","--",'4'!$C$48)</f>
        <v>17.25</v>
      </c>
      <c r="L202" s="170"/>
      <c r="M202" s="198">
        <f>IF(J202="--","--",رتبه!$AO$11)</f>
        <v>38</v>
      </c>
      <c r="N202" s="199">
        <f t="shared" ref="N202:N220" si="7">IF(J202="--","--",J202-K202)</f>
        <v>-5.25</v>
      </c>
      <c r="O202" s="166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8"/>
    </row>
    <row r="203" spans="1:28" ht="20.100000000000001" hidden="1" customHeight="1">
      <c r="B203" s="200">
        <v>2</v>
      </c>
      <c r="C203" s="201" t="str">
        <f>IF('لیست کنترل نمرات مستمر و پایانی'!$E$1&gt;0,'لیست کنترل نمرات مستمر و پایانی'!$E$1,"-----")</f>
        <v>معارف اسلامی</v>
      </c>
      <c r="D203" s="202"/>
      <c r="E203" s="202"/>
      <c r="F203" s="203"/>
      <c r="G203" s="204">
        <f>IF(J203="--","--",'لیست کنترل نمرات مستمر و پایانی'!$E$2)</f>
        <v>2</v>
      </c>
      <c r="H203" s="205">
        <f>IF('لیست کنترل نمرات مستمر و پایانی'!$E$11&gt;0,'لیست کنترل نمرات مستمر و پایانی'!$E$11,"--")</f>
        <v>14</v>
      </c>
      <c r="I203" s="205">
        <f>IF('لیست کنترل نمرات مستمر و پایانی'!$F$11&gt;0,'لیست کنترل نمرات مستمر و پایانی'!$F$11,"--")</f>
        <v>9</v>
      </c>
      <c r="J203" s="205">
        <f>IF('4'!$E$11&gt;0,'4'!$E$11,"--")</f>
        <v>10.75</v>
      </c>
      <c r="K203" s="206">
        <f>IF(J203="--","--",'4'!$E$48)</f>
        <v>15.25</v>
      </c>
      <c r="L203" s="206"/>
      <c r="M203" s="205">
        <f>IF(J203="--","--",رتبه!$AQ$11)</f>
        <v>37</v>
      </c>
      <c r="N203" s="207">
        <f t="shared" si="7"/>
        <v>-4.5</v>
      </c>
      <c r="O203" s="166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8"/>
    </row>
    <row r="204" spans="1:28" ht="20.100000000000001" hidden="1" customHeight="1">
      <c r="B204" s="208">
        <v>3</v>
      </c>
      <c r="C204" s="209" t="str">
        <f>IF('لیست کنترل نمرات مستمر و پایانی'!$G$1&gt;0,'لیست کنترل نمرات مستمر و پایانی'!$G$1,"-----")</f>
        <v>فلسفه</v>
      </c>
      <c r="D204" s="210"/>
      <c r="E204" s="210"/>
      <c r="F204" s="211"/>
      <c r="G204" s="212">
        <f>IF(J204="--","--",'لیست کنترل نمرات مستمر و پایانی'!$G$2)</f>
        <v>2</v>
      </c>
      <c r="H204" s="213">
        <f>IF('لیست کنترل نمرات مستمر و پایانی'!$G$11&gt;0,'لیست کنترل نمرات مستمر و پایانی'!$G$11,"--")</f>
        <v>15</v>
      </c>
      <c r="I204" s="213">
        <f>IF('لیست کنترل نمرات مستمر و پایانی'!$H$11&gt;0,'لیست کنترل نمرات مستمر و پایانی'!$H$11,"--")</f>
        <v>10</v>
      </c>
      <c r="J204" s="213">
        <f>IF('4'!$G$11&gt;0,'4'!$G$11,"--")</f>
        <v>11.75</v>
      </c>
      <c r="K204" s="167">
        <f>IF(J204="--","--",'4'!$G$48)</f>
        <v>13.25</v>
      </c>
      <c r="L204" s="167"/>
      <c r="M204" s="213">
        <f>IF(J204="--","--",رتبه!$AS$11)</f>
        <v>26</v>
      </c>
      <c r="N204" s="214">
        <f t="shared" si="7"/>
        <v>-1.5</v>
      </c>
      <c r="O204" s="166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8"/>
    </row>
    <row r="205" spans="1:28" ht="20.100000000000001" hidden="1" customHeight="1">
      <c r="B205" s="200">
        <v>4</v>
      </c>
      <c r="C205" s="201" t="str">
        <f>IF('لیست کنترل نمرات مستمر و پایانی'!$I$1&gt;0,'لیست کنترل نمرات مستمر و پایانی'!$I$1,"-----")</f>
        <v>منطق</v>
      </c>
      <c r="D205" s="202"/>
      <c r="E205" s="202"/>
      <c r="F205" s="203"/>
      <c r="G205" s="204">
        <f>IF(J205="--","--",'لیست کنترل نمرات مستمر و پایانی'!$I$2)</f>
        <v>1</v>
      </c>
      <c r="H205" s="205">
        <f>IF('لیست کنترل نمرات مستمر و پایانی'!$I$11&gt;0,'لیست کنترل نمرات مستمر و پایانی'!$I$11,"--")</f>
        <v>19</v>
      </c>
      <c r="I205" s="205">
        <f>IF('لیست کنترل نمرات مستمر و پایانی'!$J$11&gt;0,'لیست کنترل نمرات مستمر و پایانی'!$J$11,"--")</f>
        <v>16</v>
      </c>
      <c r="J205" s="205">
        <f>IF('4'!$I$11&gt;0,'4'!$I$11,"--")</f>
        <v>17</v>
      </c>
      <c r="K205" s="206">
        <f>IF(J205="--","--",'4'!$I$48)</f>
        <v>18</v>
      </c>
      <c r="L205" s="206"/>
      <c r="M205" s="205">
        <f>IF(J205="--","--",رتبه!$AU$11)</f>
        <v>31</v>
      </c>
      <c r="N205" s="207">
        <f t="shared" si="7"/>
        <v>-1</v>
      </c>
      <c r="O205" s="166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8"/>
    </row>
    <row r="206" spans="1:28" ht="20.100000000000001" hidden="1" customHeight="1">
      <c r="B206" s="208">
        <v>5</v>
      </c>
      <c r="C206" s="209" t="str">
        <f>IF('لیست کنترل نمرات مستمر و پایانی'!$K$1&gt;0,'لیست کنترل نمرات مستمر و پایانی'!$K$1,"-----")</f>
        <v>جامعه شناسی</v>
      </c>
      <c r="D206" s="210"/>
      <c r="E206" s="210"/>
      <c r="F206" s="211"/>
      <c r="G206" s="212">
        <f>IF(J206="--","--",'لیست کنترل نمرات مستمر و پایانی'!$K$2)</f>
        <v>3</v>
      </c>
      <c r="H206" s="213">
        <f>IF('لیست کنترل نمرات مستمر و پایانی'!$K$11&gt;0,'لیست کنترل نمرات مستمر و پایانی'!$K$11,"--")</f>
        <v>15</v>
      </c>
      <c r="I206" s="213">
        <f>IF('لیست کنترل نمرات مستمر و پایانی'!$L$11&gt;0,'لیست کنترل نمرات مستمر و پایانی'!$L$11,"--")</f>
        <v>15</v>
      </c>
      <c r="J206" s="213">
        <f>IF('4'!$K$11&gt;0,'4'!$K$11,"--")</f>
        <v>15</v>
      </c>
      <c r="K206" s="167">
        <f>IF(J206="--","--",'4'!$K$48)</f>
        <v>14.25</v>
      </c>
      <c r="L206" s="167"/>
      <c r="M206" s="213">
        <f>IF(J206="--","--",رتبه!$AW$11)</f>
        <v>21</v>
      </c>
      <c r="N206" s="214">
        <f t="shared" si="7"/>
        <v>0.75</v>
      </c>
      <c r="O206" s="166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8"/>
    </row>
    <row r="207" spans="1:28" ht="20.100000000000001" hidden="1" customHeight="1">
      <c r="B207" s="200">
        <v>6</v>
      </c>
      <c r="C207" s="201" t="str">
        <f>IF('لیست کنترل نمرات مستمر و پایانی'!$M$1&gt;0,'لیست کنترل نمرات مستمر و پایانی'!$M$1,"-----")</f>
        <v>روان شناسی</v>
      </c>
      <c r="D207" s="202"/>
      <c r="E207" s="202"/>
      <c r="F207" s="203"/>
      <c r="G207" s="204">
        <f>IF(J207="--","--",'لیست کنترل نمرات مستمر و پایانی'!$M$2)</f>
        <v>3</v>
      </c>
      <c r="H207" s="205">
        <f>IF('لیست کنترل نمرات مستمر و پایانی'!$M$11&gt;0,'لیست کنترل نمرات مستمر و پایانی'!$M$11,"--")</f>
        <v>15</v>
      </c>
      <c r="I207" s="205">
        <f>IF('لیست کنترل نمرات مستمر و پایانی'!$N$11&gt;0,'لیست کنترل نمرات مستمر و پایانی'!$N$11,"--")</f>
        <v>12</v>
      </c>
      <c r="J207" s="205">
        <f>IF('4'!$M$11&gt;0,'4'!$M$11,"--")</f>
        <v>13</v>
      </c>
      <c r="K207" s="206">
        <f>IF(J207="--","--",'4'!$M$48)</f>
        <v>12.25</v>
      </c>
      <c r="L207" s="206"/>
      <c r="M207" s="205">
        <f>IF(J207="--","--",رتبه!$AY$11)</f>
        <v>17</v>
      </c>
      <c r="N207" s="207">
        <f t="shared" si="7"/>
        <v>0.75</v>
      </c>
      <c r="O207" s="166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8"/>
    </row>
    <row r="208" spans="1:28" ht="20.100000000000001" hidden="1" customHeight="1">
      <c r="B208" s="208">
        <v>7</v>
      </c>
      <c r="C208" s="209" t="str">
        <f>IF('لیست کنترل نمرات مستمر و پایانی'!$O$1&gt;0,'لیست کنترل نمرات مستمر و پایانی'!$O$1,"-----")</f>
        <v>زبان انگلیسی</v>
      </c>
      <c r="D208" s="210"/>
      <c r="E208" s="210"/>
      <c r="F208" s="211"/>
      <c r="G208" s="212">
        <f>IF(J208="--","--",'لیست کنترل نمرات مستمر و پایانی'!$O$2)</f>
        <v>1</v>
      </c>
      <c r="H208" s="213">
        <f>IF('لیست کنترل نمرات مستمر و پایانی'!$O$11&gt;0,'لیست کنترل نمرات مستمر و پایانی'!$O$11,"--")</f>
        <v>15</v>
      </c>
      <c r="I208" s="213">
        <f>IF('لیست کنترل نمرات مستمر و پایانی'!$P$11&gt;0,'لیست کنترل نمرات مستمر و پایانی'!$P$11,"--")</f>
        <v>3</v>
      </c>
      <c r="J208" s="213">
        <f>IF('4'!$O$11&gt;0,'4'!$O$11,"--")</f>
        <v>7</v>
      </c>
      <c r="K208" s="167">
        <f>IF(J208="--","--",'4'!$O$48)</f>
        <v>11.25</v>
      </c>
      <c r="L208" s="167"/>
      <c r="M208" s="213">
        <f>IF(J208="--","--",رتبه!$BA$11)</f>
        <v>33</v>
      </c>
      <c r="N208" s="214">
        <f t="shared" si="7"/>
        <v>-4.25</v>
      </c>
      <c r="O208" s="166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8"/>
    </row>
    <row r="209" spans="2:27" ht="20.100000000000001" hidden="1" customHeight="1">
      <c r="B209" s="200">
        <v>8</v>
      </c>
      <c r="C209" s="201" t="str">
        <f>IF('لیست کنترل نمرات مستمر و پایانی'!$Q$1&gt;0,'لیست کنترل نمرات مستمر و پایانی'!$Q$1,"-----")</f>
        <v>ادبیات فارسی</v>
      </c>
      <c r="D209" s="202"/>
      <c r="E209" s="202"/>
      <c r="F209" s="203"/>
      <c r="G209" s="204">
        <f>IF(J209="--","--",'لیست کنترل نمرات مستمر و پایانی'!$Q$2)</f>
        <v>2</v>
      </c>
      <c r="H209" s="205">
        <f>IF('لیست کنترل نمرات مستمر و پایانی'!$Q$11&gt;0,'لیست کنترل نمرات مستمر و پایانی'!$Q$11,"--")</f>
        <v>5</v>
      </c>
      <c r="I209" s="205">
        <f>IF('لیست کنترل نمرات مستمر و پایانی'!$R$11&gt;0,'لیست کنترل نمرات مستمر و پایانی'!$R$11,"--")</f>
        <v>2</v>
      </c>
      <c r="J209" s="205">
        <f>IF('4'!$Q$11&gt;0,'4'!$Q$11,"--")</f>
        <v>3</v>
      </c>
      <c r="K209" s="206">
        <f>IF(J209="--","--",'4'!$Q$48)</f>
        <v>8.25</v>
      </c>
      <c r="L209" s="206"/>
      <c r="M209" s="205">
        <f>IF(J209="--","--",رتبه!$BC$11)</f>
        <v>37</v>
      </c>
      <c r="N209" s="207">
        <f t="shared" si="7"/>
        <v>-5.25</v>
      </c>
      <c r="O209" s="166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8"/>
    </row>
    <row r="210" spans="2:27" ht="20.100000000000001" hidden="1" customHeight="1">
      <c r="B210" s="208">
        <v>9</v>
      </c>
      <c r="C210" s="209" t="str">
        <f>IF('لیست کنترل نمرات مستمر و پایانی'!$S$1&gt;0,'لیست کنترل نمرات مستمر و پایانی'!$S$1,"-----")</f>
        <v>قافیه و عروض</v>
      </c>
      <c r="D210" s="210"/>
      <c r="E210" s="210"/>
      <c r="F210" s="211"/>
      <c r="G210" s="212">
        <f>IF(J210="--","--",'لیست کنترل نمرات مستمر و پایانی'!$S$2)</f>
        <v>2</v>
      </c>
      <c r="H210" s="213">
        <f>IF('لیست کنترل نمرات مستمر و پایانی'!$S$11&gt;0,'لیست کنترل نمرات مستمر و پایانی'!$S$11,"--")</f>
        <v>12</v>
      </c>
      <c r="I210" s="213">
        <f>IF('لیست کنترل نمرات مستمر و پایانی'!$T$11&gt;0,'لیست کنترل نمرات مستمر و پایانی'!$T$11,"--")</f>
        <v>2.5</v>
      </c>
      <c r="J210" s="213">
        <f>IF('4'!$S$11&gt;0,'4'!$S$11,"--")</f>
        <v>5.75</v>
      </c>
      <c r="K210" s="167">
        <f>IF(J210="--","--",'4'!$S$48)</f>
        <v>11.5</v>
      </c>
      <c r="L210" s="167"/>
      <c r="M210" s="213">
        <f>IF(J210="--","--",رتبه!$BE$11)</f>
        <v>41</v>
      </c>
      <c r="N210" s="214">
        <f t="shared" si="7"/>
        <v>-5.75</v>
      </c>
      <c r="O210" s="166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8"/>
    </row>
    <row r="211" spans="2:27" ht="20.100000000000001" hidden="1" customHeight="1">
      <c r="B211" s="200">
        <v>10</v>
      </c>
      <c r="C211" s="201" t="str">
        <f>IF('لیست کنترل نمرات مستمر و پایانی'!$U$1&gt;0,'لیست کنترل نمرات مستمر و پایانی'!$U$1,"-----")</f>
        <v>عربی</v>
      </c>
      <c r="D211" s="202"/>
      <c r="E211" s="202"/>
      <c r="F211" s="203"/>
      <c r="G211" s="204">
        <f>IF(J211="--","--",'لیست کنترل نمرات مستمر و پایانی'!$U$2)</f>
        <v>2</v>
      </c>
      <c r="H211" s="205">
        <f>IF('لیست کنترل نمرات مستمر و پایانی'!$U$11&gt;0,'لیست کنترل نمرات مستمر و پایانی'!$U$11,"--")</f>
        <v>20</v>
      </c>
      <c r="I211" s="205">
        <f>IF('لیست کنترل نمرات مستمر و پایانی'!$V$11&gt;0,'لیست کنترل نمرات مستمر و پایانی'!$V$11,"--")</f>
        <v>20</v>
      </c>
      <c r="J211" s="205">
        <f>IF('4'!$U$11&gt;0,'4'!$U$11,"--")</f>
        <v>20</v>
      </c>
      <c r="K211" s="206">
        <f>IF(J211="--","--",'4'!$U$48)</f>
        <v>19.25</v>
      </c>
      <c r="L211" s="206"/>
      <c r="M211" s="205">
        <f>IF(J211="--","--",رتبه!$BG$11)</f>
        <v>1</v>
      </c>
      <c r="N211" s="207">
        <f t="shared" si="7"/>
        <v>0.75</v>
      </c>
      <c r="O211" s="166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8"/>
    </row>
    <row r="212" spans="2:27" ht="20.100000000000001" hidden="1" customHeight="1">
      <c r="B212" s="208">
        <v>11</v>
      </c>
      <c r="C212" s="209" t="str">
        <f>IF('لیست کنترل نمرات مستمر و پایانی'!$W$1&gt;0,'لیست کنترل نمرات مستمر و پایانی'!$W$1,"-----")</f>
        <v>ریاضی</v>
      </c>
      <c r="D212" s="210"/>
      <c r="E212" s="210"/>
      <c r="F212" s="211"/>
      <c r="G212" s="212">
        <f>IF(J212="--","--",'لیست کنترل نمرات مستمر و پایانی'!$W$2)</f>
        <v>4</v>
      </c>
      <c r="H212" s="213">
        <f>IF('لیست کنترل نمرات مستمر و پایانی'!$W$11&gt;0,'لیست کنترل نمرات مستمر و پایانی'!$W$11,"--")</f>
        <v>7</v>
      </c>
      <c r="I212" s="213">
        <f>IF('لیست کنترل نمرات مستمر و پایانی'!$X$11&gt;0,'لیست کنترل نمرات مستمر و پایانی'!$X$11,"--")</f>
        <v>5</v>
      </c>
      <c r="J212" s="213">
        <f>IF('4'!$W$11&gt;0,'4'!$W$11,"--")</f>
        <v>5.75</v>
      </c>
      <c r="K212" s="167">
        <f>IF(J212="--","--",'4'!$W$48)</f>
        <v>12.5</v>
      </c>
      <c r="L212" s="167"/>
      <c r="M212" s="213">
        <f>IF(J212="--","--",رتبه!$BI$11)</f>
        <v>41</v>
      </c>
      <c r="N212" s="214">
        <f t="shared" si="7"/>
        <v>-6.75</v>
      </c>
      <c r="O212" s="166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8"/>
    </row>
    <row r="213" spans="2:27" ht="20.100000000000001" hidden="1" customHeight="1">
      <c r="B213" s="200">
        <v>12</v>
      </c>
      <c r="C213" s="201" t="str">
        <f>IF('لیست کنترل نمرات مستمر و پایانی'!$Y$1&gt;0,'لیست کنترل نمرات مستمر و پایانی'!$Y$1,"-----")</f>
        <v>زیست شناسی</v>
      </c>
      <c r="D213" s="202"/>
      <c r="E213" s="202"/>
      <c r="F213" s="203"/>
      <c r="G213" s="204">
        <f>IF(J213="--","--",'لیست کنترل نمرات مستمر و پایانی'!$Y$2)</f>
        <v>4</v>
      </c>
      <c r="H213" s="205">
        <f>IF('لیست کنترل نمرات مستمر و پایانی'!$Y$11&gt;0,'لیست کنترل نمرات مستمر و پایانی'!$Y$11,"--")</f>
        <v>20</v>
      </c>
      <c r="I213" s="205">
        <f>IF('لیست کنترل نمرات مستمر و پایانی'!$Z$11&gt;0,'لیست کنترل نمرات مستمر و پایانی'!$Z$11,"--")</f>
        <v>18</v>
      </c>
      <c r="J213" s="205">
        <f>IF('4'!$Y$11&gt;0,'4'!$Y$11,"--")</f>
        <v>18.75</v>
      </c>
      <c r="K213" s="206">
        <f>IF(J213="--","--",'4'!$Y$48)</f>
        <v>17</v>
      </c>
      <c r="L213" s="206"/>
      <c r="M213" s="205">
        <f>IF(J213="--","--",رتبه!$BK$11)</f>
        <v>20</v>
      </c>
      <c r="N213" s="207">
        <f t="shared" si="7"/>
        <v>1.75</v>
      </c>
      <c r="O213" s="166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8"/>
    </row>
    <row r="214" spans="2:27" ht="20.100000000000001" hidden="1" customHeight="1">
      <c r="B214" s="208">
        <v>13</v>
      </c>
      <c r="C214" s="209" t="str">
        <f>IF('لیست کنترل نمرات مستمر و پایانی'!$AA$1&gt;0,'لیست کنترل نمرات مستمر و پایانی'!$AA$1,"-----")</f>
        <v>جغرافیای استان</v>
      </c>
      <c r="D214" s="210"/>
      <c r="E214" s="210"/>
      <c r="F214" s="211"/>
      <c r="G214" s="212">
        <f>IF(J214="--","--",'لیست کنترل نمرات مستمر و پایانی'!$AA$2)</f>
        <v>3</v>
      </c>
      <c r="H214" s="213">
        <f>IF('لیست کنترل نمرات مستمر و پایانی'!$AA$11&gt;0,'لیست کنترل نمرات مستمر و پایانی'!$AA$11,"--")</f>
        <v>20</v>
      </c>
      <c r="I214" s="213">
        <f>IF('لیست کنترل نمرات مستمر و پایانی'!$AB$11&gt;0,'لیست کنترل نمرات مستمر و پایانی'!$AB$11,"--")</f>
        <v>20</v>
      </c>
      <c r="J214" s="213">
        <f>IF('4'!$AA$11&gt;0,'4'!$AA$11,"--")</f>
        <v>20</v>
      </c>
      <c r="K214" s="167">
        <f>IF(J214="--","--",'4'!$AA$48)</f>
        <v>16.5</v>
      </c>
      <c r="L214" s="167"/>
      <c r="M214" s="213">
        <f>IF(J214="--","--",رتبه!$BM$11)</f>
        <v>1</v>
      </c>
      <c r="N214" s="214">
        <f t="shared" si="7"/>
        <v>3.5</v>
      </c>
      <c r="O214" s="166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8"/>
    </row>
    <row r="215" spans="2:27" ht="20.100000000000001" hidden="1" customHeight="1">
      <c r="B215" s="200">
        <v>14</v>
      </c>
      <c r="C215" s="201" t="str">
        <f>IF('لیست کنترل نمرات مستمر و پایانی'!$AC$1&gt;0,'لیست کنترل نمرات مستمر و پایانی'!$AC$1,"-----")</f>
        <v>نگارش</v>
      </c>
      <c r="D215" s="202"/>
      <c r="E215" s="202"/>
      <c r="F215" s="203"/>
      <c r="G215" s="204">
        <f>IF(J215="--","--",'لیست کنترل نمرات مستمر و پایانی'!$AC$2)</f>
        <v>2</v>
      </c>
      <c r="H215" s="205">
        <f>IF('لیست کنترل نمرات مستمر و پایانی'!$AC$11&gt;0,'لیست کنترل نمرات مستمر و پایانی'!$AC$11,"--")</f>
        <v>20</v>
      </c>
      <c r="I215" s="205">
        <f>IF('لیست کنترل نمرات مستمر و پایانی'!$AD$11&gt;0,'لیست کنترل نمرات مستمر و پایانی'!$AD$11,"--")</f>
        <v>20</v>
      </c>
      <c r="J215" s="205">
        <f>IF('4'!$AC$11&gt;0,'4'!$AC$11,"--")</f>
        <v>20</v>
      </c>
      <c r="K215" s="206">
        <f>IF(J215="--","--",'4'!$AC$48)</f>
        <v>19.75</v>
      </c>
      <c r="L215" s="206"/>
      <c r="M215" s="205">
        <f>IF(J215="--","--",رتبه!$BO$11)</f>
        <v>1</v>
      </c>
      <c r="N215" s="207">
        <f t="shared" si="7"/>
        <v>0.25</v>
      </c>
      <c r="O215" s="166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8"/>
    </row>
    <row r="216" spans="2:27" ht="20.100000000000001" hidden="1" customHeight="1">
      <c r="B216" s="208">
        <v>15</v>
      </c>
      <c r="C216" s="209" t="str">
        <f>IF('لیست کنترل نمرات مستمر و پایانی'!$AE$1&gt;0,'لیست کنترل نمرات مستمر و پایانی'!$AE$1,"-----")</f>
        <v>متون ادبی</v>
      </c>
      <c r="D216" s="210"/>
      <c r="E216" s="210"/>
      <c r="F216" s="211"/>
      <c r="G216" s="212">
        <f>IF(J216="--","--",'لیست کنترل نمرات مستمر و پایانی'!$AE$2)</f>
        <v>2</v>
      </c>
      <c r="H216" s="213">
        <f>IF('لیست کنترل نمرات مستمر و پایانی'!$AE$11&gt;0,'لیست کنترل نمرات مستمر و پایانی'!$AE$11,"--")</f>
        <v>20</v>
      </c>
      <c r="I216" s="213">
        <f>IF('لیست کنترل نمرات مستمر و پایانی'!$AF$11&gt;0,'لیست کنترل نمرات مستمر و پایانی'!$AF$11,"--")</f>
        <v>20</v>
      </c>
      <c r="J216" s="213">
        <f>IF('4'!$AE$11&gt;0,'4'!$AE$11,"--")</f>
        <v>20</v>
      </c>
      <c r="K216" s="167">
        <f>IF(J216="--","--",'4'!$AE$48)</f>
        <v>19.25</v>
      </c>
      <c r="L216" s="167"/>
      <c r="M216" s="213">
        <f>IF(J216="--","--",رتبه!$BQ$11)</f>
        <v>1</v>
      </c>
      <c r="N216" s="214">
        <f t="shared" si="7"/>
        <v>0.75</v>
      </c>
      <c r="O216" s="166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8"/>
    </row>
    <row r="217" spans="2:27" ht="20.100000000000001" hidden="1" customHeight="1">
      <c r="B217" s="200">
        <v>16</v>
      </c>
      <c r="C217" s="201" t="str">
        <f>IF('لیست کنترل نمرات مستمر و پایانی'!$AG$1&gt;0,'لیست کنترل نمرات مستمر و پایانی'!$AG$1,"-----")</f>
        <v>آمادگی دفاعی</v>
      </c>
      <c r="D217" s="202"/>
      <c r="E217" s="202"/>
      <c r="F217" s="203"/>
      <c r="G217" s="204">
        <f>IF(J217="--","--",'لیست کنترل نمرات مستمر و پایانی'!$AG$2)</f>
        <v>3</v>
      </c>
      <c r="H217" s="205">
        <f>IF('لیست کنترل نمرات مستمر و پایانی'!$AG$11&gt;0,'لیست کنترل نمرات مستمر و پایانی'!$AG$11,"--")</f>
        <v>10</v>
      </c>
      <c r="I217" s="205">
        <f>IF('لیست کنترل نمرات مستمر و پایانی'!$AH$11&gt;0,'لیست کنترل نمرات مستمر و پایانی'!$AH$11,"--")</f>
        <v>10</v>
      </c>
      <c r="J217" s="205">
        <f>IF('4'!$AG$11&gt;0,'4'!$AG$11,"--")</f>
        <v>10</v>
      </c>
      <c r="K217" s="206">
        <f>IF(J217="--","--",'4'!$AG$48)</f>
        <v>17.25</v>
      </c>
      <c r="L217" s="206"/>
      <c r="M217" s="205">
        <f>IF(J217="--","--",رتبه!$BS$11)</f>
        <v>32</v>
      </c>
      <c r="N217" s="207">
        <f t="shared" si="7"/>
        <v>-7.25</v>
      </c>
      <c r="O217" s="166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8"/>
    </row>
    <row r="218" spans="2:27" ht="20.100000000000001" hidden="1" customHeight="1">
      <c r="B218" s="208">
        <v>17</v>
      </c>
      <c r="C218" s="209" t="str">
        <f>IF('لیست کنترل نمرات مستمر و پایانی'!$AI$1&gt;0,'لیست کنترل نمرات مستمر و پایانی'!$AI$1,"-----")</f>
        <v>تاریخ</v>
      </c>
      <c r="D218" s="210"/>
      <c r="E218" s="210"/>
      <c r="F218" s="211"/>
      <c r="G218" s="212">
        <f>IF(J218="--","--",'لیست کنترل نمرات مستمر و پایانی'!$AI$2)</f>
        <v>2</v>
      </c>
      <c r="H218" s="213">
        <f>IF('لیست کنترل نمرات مستمر و پایانی'!$AI$11&gt;0,'لیست کنترل نمرات مستمر و پایانی'!$AI$11,"--")</f>
        <v>15</v>
      </c>
      <c r="I218" s="213">
        <f>IF('لیست کنترل نمرات مستمر و پایانی'!$AJ$11&gt;0,'لیست کنترل نمرات مستمر و پایانی'!$AJ$11,"--")</f>
        <v>16</v>
      </c>
      <c r="J218" s="213">
        <f>IF('4'!$AI$11&gt;0,'4'!$AI$11,"--")</f>
        <v>15.75</v>
      </c>
      <c r="K218" s="167">
        <f>IF(J218="--","--",'4'!$AI$48)</f>
        <v>18.75</v>
      </c>
      <c r="L218" s="167"/>
      <c r="M218" s="213">
        <f>IF(J218="--","--",رتبه!$BU$11)</f>
        <v>34</v>
      </c>
      <c r="N218" s="214">
        <f t="shared" si="7"/>
        <v>-3</v>
      </c>
      <c r="O218" s="166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8"/>
    </row>
    <row r="219" spans="2:27" ht="20.100000000000001" hidden="1" customHeight="1">
      <c r="B219" s="200">
        <v>18</v>
      </c>
      <c r="C219" s="201" t="str">
        <f>IF('لیست کنترل نمرات مستمر و پایانی'!$AK$1&gt;0,'لیست کنترل نمرات مستمر و پایانی'!$AK$1,"-----")</f>
        <v>تربیت بدنی</v>
      </c>
      <c r="D219" s="202"/>
      <c r="E219" s="202"/>
      <c r="F219" s="203"/>
      <c r="G219" s="204">
        <f>IF(J219="--","--",'لیست کنترل نمرات مستمر و پایانی'!$AK$2)</f>
        <v>2</v>
      </c>
      <c r="H219" s="205" t="str">
        <f>IF('لیست کنترل نمرات مستمر و پایانی'!$AK$11&gt;0,'لیست کنترل نمرات مستمر و پایانی'!$AK$11,"--")</f>
        <v>--</v>
      </c>
      <c r="I219" s="205">
        <f>IF('لیست کنترل نمرات مستمر و پایانی'!$AL$11&gt;0,'لیست کنترل نمرات مستمر و پایانی'!$AL$11,"--")</f>
        <v>20</v>
      </c>
      <c r="J219" s="205">
        <f>IF('4'!$AK$11&gt;0,'4'!$AK$11,"--")</f>
        <v>20</v>
      </c>
      <c r="K219" s="206">
        <f>IF(J219="--","--",'4'!$AK$48)</f>
        <v>18.75</v>
      </c>
      <c r="L219" s="206"/>
      <c r="M219" s="205">
        <f>IF(J219="--","--",رتبه!$BW$11)</f>
        <v>1</v>
      </c>
      <c r="N219" s="207">
        <f t="shared" si="7"/>
        <v>1.25</v>
      </c>
      <c r="O219" s="166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8"/>
    </row>
    <row r="220" spans="2:27" ht="20.100000000000001" hidden="1" customHeight="1" thickBot="1">
      <c r="B220" s="215">
        <v>19</v>
      </c>
      <c r="C220" s="216" t="str">
        <f>IF('لیست کنترل نمرات مستمر و پایانی'!$AM$1&gt;0,'لیست کنترل نمرات مستمر و پایانی'!$AM$1,"-----")</f>
        <v>انضباط</v>
      </c>
      <c r="D220" s="217"/>
      <c r="E220" s="217"/>
      <c r="F220" s="218"/>
      <c r="G220" s="219">
        <f>IF(J220="--","--",'لیست کنترل نمرات مستمر و پایانی'!$AM$2)</f>
        <v>2</v>
      </c>
      <c r="H220" s="220" t="str">
        <f>IF('لیست کنترل نمرات مستمر و پایانی'!$AM$11&gt;0,'لیست کنترل نمرات مستمر و پایانی'!$AM$11,"--")</f>
        <v>--</v>
      </c>
      <c r="I220" s="220">
        <f>IF('لیست کنترل نمرات مستمر و پایانی'!$AN$11&gt;0,'لیست کنترل نمرات مستمر و پایانی'!$AN$11,"--")</f>
        <v>20</v>
      </c>
      <c r="J220" s="220">
        <f>IF('4'!$AM$11&gt;0,'4'!$AM$11,"--")</f>
        <v>20</v>
      </c>
      <c r="K220" s="181">
        <f>IF(J220="--","--",'4'!$AM$48)</f>
        <v>14.5</v>
      </c>
      <c r="L220" s="181"/>
      <c r="M220" s="220">
        <f>IF(J220="--","--",رتبه!$BY$11)</f>
        <v>1</v>
      </c>
      <c r="N220" s="221">
        <f t="shared" si="7"/>
        <v>5.5</v>
      </c>
      <c r="O220" s="222"/>
      <c r="P220" s="181"/>
      <c r="Q220" s="181"/>
      <c r="R220" s="181"/>
      <c r="S220" s="181"/>
      <c r="T220" s="181"/>
      <c r="U220" s="181"/>
      <c r="V220" s="181"/>
      <c r="W220" s="181"/>
      <c r="X220" s="181"/>
      <c r="Y220" s="181"/>
      <c r="Z220" s="181"/>
      <c r="AA220" s="182"/>
    </row>
    <row r="221" spans="2:27" ht="20.100000000000001" hidden="1" customHeight="1" thickBot="1"/>
    <row r="222" spans="2:27" ht="20.100000000000001" hidden="1" customHeight="1" thickBot="1">
      <c r="B222" s="155"/>
      <c r="C222" s="156"/>
      <c r="D222" s="156"/>
      <c r="E222" s="156"/>
      <c r="F222" s="156"/>
      <c r="G222" s="157"/>
      <c r="H222" s="158"/>
      <c r="I222" s="159" t="str">
        <f>'ورود اطلاعات'!$C$6</f>
        <v>مدیریت آموزش و پرورش تهران</v>
      </c>
      <c r="J222" s="160"/>
      <c r="K222" s="160"/>
      <c r="L222" s="160"/>
      <c r="M222" s="160"/>
      <c r="N222" s="160"/>
      <c r="O222" s="160"/>
      <c r="P222" s="160"/>
      <c r="Q222" s="161"/>
      <c r="R222" s="158"/>
      <c r="S222" s="162" t="str">
        <f>'ورود نمرات'!$A$3</f>
        <v>نام</v>
      </c>
      <c r="T222" s="163"/>
      <c r="U222" s="164"/>
      <c r="V222" s="165" t="str">
        <f>'ورود نمرات'!$A$12</f>
        <v xml:space="preserve">محمدامین </v>
      </c>
      <c r="W222" s="156"/>
      <c r="X222" s="156"/>
      <c r="Y222" s="156"/>
      <c r="Z222" s="156"/>
      <c r="AA222" s="157"/>
    </row>
    <row r="223" spans="2:27" ht="20.100000000000001" hidden="1" customHeight="1">
      <c r="B223" s="166"/>
      <c r="C223" s="167"/>
      <c r="D223" s="167"/>
      <c r="E223" s="167"/>
      <c r="F223" s="167"/>
      <c r="G223" s="168"/>
      <c r="H223" s="158"/>
      <c r="I223" s="162" t="str">
        <f>'ورود اطلاعات'!$A$7</f>
        <v>نام واحد آموزشی</v>
      </c>
      <c r="J223" s="163"/>
      <c r="K223" s="164"/>
      <c r="L223" s="169" t="str">
        <f>'ورود اطلاعات'!$C$7</f>
        <v>دبیرستان دانش پسند</v>
      </c>
      <c r="M223" s="170"/>
      <c r="N223" s="170"/>
      <c r="O223" s="170"/>
      <c r="P223" s="170"/>
      <c r="Q223" s="171"/>
      <c r="R223" s="158"/>
      <c r="S223" s="172" t="str">
        <f>'ورود نمرات'!$B$3</f>
        <v>نام خانوادگی</v>
      </c>
      <c r="T223" s="173"/>
      <c r="U223" s="174"/>
      <c r="V223" s="175" t="str">
        <f>'ورود نمرات'!$B$12</f>
        <v>تهوری</v>
      </c>
      <c r="W223" s="167"/>
      <c r="X223" s="167"/>
      <c r="Y223" s="167"/>
      <c r="Z223" s="167"/>
      <c r="AA223" s="168"/>
    </row>
    <row r="224" spans="2:27" ht="20.100000000000001" hidden="1" customHeight="1">
      <c r="B224" s="166"/>
      <c r="C224" s="167"/>
      <c r="D224" s="167"/>
      <c r="E224" s="167"/>
      <c r="F224" s="167"/>
      <c r="G224" s="168"/>
      <c r="H224" s="158"/>
      <c r="I224" s="172" t="str">
        <f>'ورود اطلاعات'!$A$2</f>
        <v>سال تحصیلی</v>
      </c>
      <c r="J224" s="173"/>
      <c r="K224" s="174"/>
      <c r="L224" s="175" t="str">
        <f>'ورود اطلاعات'!$C$2</f>
        <v>1402-1403</v>
      </c>
      <c r="M224" s="167"/>
      <c r="N224" s="167"/>
      <c r="O224" s="167"/>
      <c r="P224" s="167"/>
      <c r="Q224" s="168"/>
      <c r="R224" s="158"/>
      <c r="S224" s="172" t="str">
        <f>'ورود اطلاعات'!$A$4</f>
        <v>رشته</v>
      </c>
      <c r="T224" s="173"/>
      <c r="U224" s="174"/>
      <c r="V224" s="175" t="str">
        <f>'ورود اطلاعات'!$C$4</f>
        <v>انسانی</v>
      </c>
      <c r="W224" s="167"/>
      <c r="X224" s="167"/>
      <c r="Y224" s="167"/>
      <c r="Z224" s="167"/>
      <c r="AA224" s="168"/>
    </row>
    <row r="225" spans="2:27" ht="20.100000000000001" hidden="1" customHeight="1">
      <c r="B225" s="166"/>
      <c r="C225" s="167"/>
      <c r="D225" s="167"/>
      <c r="E225" s="167"/>
      <c r="F225" s="167"/>
      <c r="G225" s="168"/>
      <c r="H225" s="158"/>
      <c r="I225" s="172" t="str">
        <f>'ورود اطلاعات'!$A$3</f>
        <v>نوبت امتحانی</v>
      </c>
      <c r="J225" s="173"/>
      <c r="K225" s="174"/>
      <c r="L225" s="175" t="str">
        <f>'ورود اطلاعات'!$C$3</f>
        <v>نوبت اول</v>
      </c>
      <c r="M225" s="167"/>
      <c r="N225" s="167"/>
      <c r="O225" s="167"/>
      <c r="P225" s="167"/>
      <c r="Q225" s="168"/>
      <c r="R225" s="158"/>
      <c r="S225" s="172" t="str">
        <f>'لیست کنترل نمرات مستمر و پایانی'!$AO$1</f>
        <v>معدل</v>
      </c>
      <c r="T225" s="173"/>
      <c r="U225" s="174"/>
      <c r="V225" s="176">
        <f>'لیست کنترل نمرات مستمر و پایانی'!$AO$12</f>
        <v>13.666666666666668</v>
      </c>
      <c r="W225" s="167"/>
      <c r="X225" s="167"/>
      <c r="Y225" s="167"/>
      <c r="Z225" s="167"/>
      <c r="AA225" s="168"/>
    </row>
    <row r="226" spans="2:27" ht="20.100000000000001" hidden="1" customHeight="1" thickBot="1">
      <c r="B226" s="166"/>
      <c r="C226" s="167"/>
      <c r="D226" s="167"/>
      <c r="E226" s="167"/>
      <c r="F226" s="167"/>
      <c r="G226" s="168"/>
      <c r="H226" s="158"/>
      <c r="I226" s="177" t="str">
        <f>'ورود اطلاعات'!$A$5</f>
        <v>کلاس</v>
      </c>
      <c r="J226" s="178"/>
      <c r="K226" s="179"/>
      <c r="L226" s="180">
        <f>'ورود اطلاعات'!$C$5</f>
        <v>102</v>
      </c>
      <c r="M226" s="181"/>
      <c r="N226" s="181"/>
      <c r="O226" s="181"/>
      <c r="P226" s="181"/>
      <c r="Q226" s="182"/>
      <c r="R226" s="158"/>
      <c r="S226" s="177" t="str">
        <f>'لیست کنترل نمرات مستمر و پایانی'!$AP$1</f>
        <v>رتبه کلاسی</v>
      </c>
      <c r="T226" s="178"/>
      <c r="U226" s="179"/>
      <c r="V226" s="180">
        <f>'لیست کنترل نمرات مستمر و پایانی'!$AP$12</f>
        <v>33</v>
      </c>
      <c r="W226" s="181"/>
      <c r="X226" s="181"/>
      <c r="Y226" s="181"/>
      <c r="Z226" s="181"/>
      <c r="AA226" s="182"/>
    </row>
    <row r="227" spans="2:27" ht="20.100000000000001" hidden="1" customHeight="1" thickBot="1">
      <c r="B227" s="183"/>
      <c r="C227" s="184"/>
      <c r="D227" s="184"/>
      <c r="E227" s="184"/>
      <c r="F227" s="184"/>
      <c r="G227" s="185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</row>
    <row r="228" spans="2:27" ht="20.100000000000001" hidden="1" customHeight="1" thickBot="1">
      <c r="B228" s="186" t="s">
        <v>23</v>
      </c>
      <c r="C228" s="187" t="s">
        <v>9</v>
      </c>
      <c r="D228" s="188"/>
      <c r="E228" s="188"/>
      <c r="F228" s="189"/>
      <c r="G228" s="190" t="s">
        <v>20</v>
      </c>
      <c r="H228" s="191" t="s">
        <v>15</v>
      </c>
      <c r="I228" s="191" t="s">
        <v>16</v>
      </c>
      <c r="J228" s="191" t="s">
        <v>21</v>
      </c>
      <c r="K228" s="188" t="s">
        <v>22</v>
      </c>
      <c r="L228" s="188"/>
      <c r="M228" s="191" t="s">
        <v>19</v>
      </c>
      <c r="N228" s="192" t="s">
        <v>24</v>
      </c>
      <c r="O228" s="155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  <c r="AA228" s="157"/>
    </row>
    <row r="229" spans="2:27" ht="20.100000000000001" hidden="1" customHeight="1">
      <c r="B229" s="193">
        <v>1</v>
      </c>
      <c r="C229" s="194" t="str">
        <f>IF('لیست کنترل نمرات مستمر و پایانی'!$C$1&gt;0,'لیست کنترل نمرات مستمر و پایانی'!$C$1,"-----")</f>
        <v>قرآن</v>
      </c>
      <c r="D229" s="195"/>
      <c r="E229" s="195"/>
      <c r="F229" s="196"/>
      <c r="G229" s="197">
        <f>IF(J229="--","--",'لیست کنترل نمرات مستمر و پایانی'!$C$2)</f>
        <v>2</v>
      </c>
      <c r="H229" s="198">
        <f>IF('لیست کنترل نمرات مستمر و پایانی'!$C$12&gt;0,'لیست کنترل نمرات مستمر و پایانی'!$C$12,"--")</f>
        <v>19</v>
      </c>
      <c r="I229" s="198">
        <f>IF('لیست کنترل نمرات مستمر و پایانی'!$D$12&gt;0,'لیست کنترل نمرات مستمر و پایانی'!$D$12,"--")</f>
        <v>18</v>
      </c>
      <c r="J229" s="198">
        <f>IF('4'!$C$12&gt;0,'4'!$C$12,"--")</f>
        <v>18.5</v>
      </c>
      <c r="K229" s="170">
        <f>IF(J229="--","--",'4'!$C$48)</f>
        <v>17.25</v>
      </c>
      <c r="L229" s="170"/>
      <c r="M229" s="198">
        <f>IF(J229="--","--",رتبه!$AO$12)</f>
        <v>19</v>
      </c>
      <c r="N229" s="199">
        <f t="shared" ref="N229:N247" si="8">IF(J229="--","--",J229-K229)</f>
        <v>1.25</v>
      </c>
      <c r="O229" s="166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8"/>
    </row>
    <row r="230" spans="2:27" ht="20.100000000000001" hidden="1" customHeight="1">
      <c r="B230" s="200">
        <v>2</v>
      </c>
      <c r="C230" s="201" t="str">
        <f>IF('لیست کنترل نمرات مستمر و پایانی'!$E$1&gt;0,'لیست کنترل نمرات مستمر و پایانی'!$E$1,"-----")</f>
        <v>معارف اسلامی</v>
      </c>
      <c r="D230" s="202"/>
      <c r="E230" s="202"/>
      <c r="F230" s="203"/>
      <c r="G230" s="204">
        <f>IF(J230="--","--",'لیست کنترل نمرات مستمر و پایانی'!$E$2)</f>
        <v>2</v>
      </c>
      <c r="H230" s="205">
        <f>IF('لیست کنترل نمرات مستمر و پایانی'!$E$12&gt;0,'لیست کنترل نمرات مستمر و پایانی'!$E$12,"--")</f>
        <v>14</v>
      </c>
      <c r="I230" s="205">
        <f>IF('لیست کنترل نمرات مستمر و پایانی'!$F$12&gt;0,'لیست کنترل نمرات مستمر و پایانی'!$F$12,"--")</f>
        <v>16</v>
      </c>
      <c r="J230" s="205">
        <f>IF('4'!$E$12&gt;0,'4'!$E$12,"--")</f>
        <v>15.5</v>
      </c>
      <c r="K230" s="206">
        <f>IF(J230="--","--",'4'!$E$48)</f>
        <v>15.25</v>
      </c>
      <c r="L230" s="206"/>
      <c r="M230" s="205">
        <f>IF(J230="--","--",رتبه!$AQ$12)</f>
        <v>21</v>
      </c>
      <c r="N230" s="207">
        <f t="shared" si="8"/>
        <v>0.25</v>
      </c>
      <c r="O230" s="166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8"/>
    </row>
    <row r="231" spans="2:27" ht="20.100000000000001" hidden="1" customHeight="1">
      <c r="B231" s="208">
        <v>3</v>
      </c>
      <c r="C231" s="209" t="str">
        <f>IF('لیست کنترل نمرات مستمر و پایانی'!$G$1&gt;0,'لیست کنترل نمرات مستمر و پایانی'!$G$1,"-----")</f>
        <v>فلسفه</v>
      </c>
      <c r="D231" s="210"/>
      <c r="E231" s="210"/>
      <c r="F231" s="211"/>
      <c r="G231" s="212">
        <f>IF(J231="--","--",'لیست کنترل نمرات مستمر و پایانی'!$G$2)</f>
        <v>2</v>
      </c>
      <c r="H231" s="213">
        <f>IF('لیست کنترل نمرات مستمر و پایانی'!$G$12&gt;0,'لیست کنترل نمرات مستمر و پایانی'!$G$12,"--")</f>
        <v>14</v>
      </c>
      <c r="I231" s="213">
        <f>IF('لیست کنترل نمرات مستمر و پایانی'!$H$12&gt;0,'لیست کنترل نمرات مستمر و پایانی'!$H$12,"--")</f>
        <v>7</v>
      </c>
      <c r="J231" s="213">
        <f>IF('4'!$G$12&gt;0,'4'!$G$12,"--")</f>
        <v>9.5</v>
      </c>
      <c r="K231" s="167">
        <f>IF(J231="--","--",'4'!$G$48)</f>
        <v>13.25</v>
      </c>
      <c r="L231" s="167"/>
      <c r="M231" s="213">
        <f>IF(J231="--","--",رتبه!$AS$12)</f>
        <v>30</v>
      </c>
      <c r="N231" s="214">
        <f t="shared" si="8"/>
        <v>-3.75</v>
      </c>
      <c r="O231" s="166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8"/>
    </row>
    <row r="232" spans="2:27" ht="20.100000000000001" hidden="1" customHeight="1">
      <c r="B232" s="200">
        <v>4</v>
      </c>
      <c r="C232" s="201" t="str">
        <f>IF('لیست کنترل نمرات مستمر و پایانی'!$I$1&gt;0,'لیست کنترل نمرات مستمر و پایانی'!$I$1,"-----")</f>
        <v>منطق</v>
      </c>
      <c r="D232" s="202"/>
      <c r="E232" s="202"/>
      <c r="F232" s="203"/>
      <c r="G232" s="204">
        <f>IF(J232="--","--",'لیست کنترل نمرات مستمر و پایانی'!$I$2)</f>
        <v>1</v>
      </c>
      <c r="H232" s="205">
        <f>IF('لیست کنترل نمرات مستمر و پایانی'!$I$12&gt;0,'لیست کنترل نمرات مستمر و پایانی'!$I$12,"--")</f>
        <v>5</v>
      </c>
      <c r="I232" s="205">
        <f>IF('لیست کنترل نمرات مستمر و پایانی'!$J$12&gt;0,'لیست کنترل نمرات مستمر و پایانی'!$J$12,"--")</f>
        <v>17</v>
      </c>
      <c r="J232" s="205">
        <f>IF('4'!$I$12&gt;0,'4'!$I$12,"--")</f>
        <v>13</v>
      </c>
      <c r="K232" s="206">
        <f>IF(J232="--","--",'4'!$I$48)</f>
        <v>18</v>
      </c>
      <c r="L232" s="206"/>
      <c r="M232" s="205">
        <f>IF(J232="--","--",رتبه!$AU$12)</f>
        <v>41</v>
      </c>
      <c r="N232" s="207">
        <f t="shared" si="8"/>
        <v>-5</v>
      </c>
      <c r="O232" s="166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8"/>
    </row>
    <row r="233" spans="2:27" ht="20.100000000000001" hidden="1" customHeight="1">
      <c r="B233" s="208">
        <v>5</v>
      </c>
      <c r="C233" s="209" t="str">
        <f>IF('لیست کنترل نمرات مستمر و پایانی'!$K$1&gt;0,'لیست کنترل نمرات مستمر و پایانی'!$K$1,"-----")</f>
        <v>جامعه شناسی</v>
      </c>
      <c r="D233" s="210"/>
      <c r="E233" s="210"/>
      <c r="F233" s="211"/>
      <c r="G233" s="212">
        <f>IF(J233="--","--",'لیست کنترل نمرات مستمر و پایانی'!$K$2)</f>
        <v>3</v>
      </c>
      <c r="H233" s="213">
        <f>IF('لیست کنترل نمرات مستمر و پایانی'!$K$12&gt;0,'لیست کنترل نمرات مستمر و پایانی'!$K$12,"--")</f>
        <v>5</v>
      </c>
      <c r="I233" s="213">
        <f>IF('لیست کنترل نمرات مستمر و پایانی'!$L$12&gt;0,'لیست کنترل نمرات مستمر و پایانی'!$L$12,"--")</f>
        <v>5</v>
      </c>
      <c r="J233" s="213">
        <f>IF('4'!$K$12&gt;0,'4'!$K$12,"--")</f>
        <v>5</v>
      </c>
      <c r="K233" s="167">
        <f>IF(J233="--","--",'4'!$K$48)</f>
        <v>14.25</v>
      </c>
      <c r="L233" s="167"/>
      <c r="M233" s="213">
        <f>IF(J233="--","--",رتبه!$AW$12)</f>
        <v>40</v>
      </c>
      <c r="N233" s="214">
        <f t="shared" si="8"/>
        <v>-9.25</v>
      </c>
      <c r="O233" s="166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8"/>
    </row>
    <row r="234" spans="2:27" ht="20.100000000000001" hidden="1" customHeight="1">
      <c r="B234" s="200">
        <v>6</v>
      </c>
      <c r="C234" s="201" t="str">
        <f>IF('لیست کنترل نمرات مستمر و پایانی'!$M$1&gt;0,'لیست کنترل نمرات مستمر و پایانی'!$M$1,"-----")</f>
        <v>روان شناسی</v>
      </c>
      <c r="D234" s="202"/>
      <c r="E234" s="202"/>
      <c r="F234" s="203"/>
      <c r="G234" s="204">
        <f>IF(J234="--","--",'لیست کنترل نمرات مستمر و پایانی'!$M$2)</f>
        <v>3</v>
      </c>
      <c r="H234" s="205">
        <f>IF('لیست کنترل نمرات مستمر و پایانی'!$M$12&gt;0,'لیست کنترل نمرات مستمر و پایانی'!$M$12,"--")</f>
        <v>12</v>
      </c>
      <c r="I234" s="205">
        <f>IF('لیست کنترل نمرات مستمر و پایانی'!$N$12&gt;0,'لیست کنترل نمرات مستمر و پایانی'!$N$12,"--")</f>
        <v>8</v>
      </c>
      <c r="J234" s="205">
        <f>IF('4'!$M$12&gt;0,'4'!$M$12,"--")</f>
        <v>9.5</v>
      </c>
      <c r="K234" s="206">
        <f>IF(J234="--","--",'4'!$M$48)</f>
        <v>12.25</v>
      </c>
      <c r="L234" s="206"/>
      <c r="M234" s="205">
        <f>IF(J234="--","--",رتبه!$AY$12)</f>
        <v>28</v>
      </c>
      <c r="N234" s="207">
        <f t="shared" si="8"/>
        <v>-2.75</v>
      </c>
      <c r="O234" s="166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8"/>
    </row>
    <row r="235" spans="2:27" ht="20.100000000000001" hidden="1" customHeight="1">
      <c r="B235" s="208">
        <v>7</v>
      </c>
      <c r="C235" s="209" t="str">
        <f>IF('لیست کنترل نمرات مستمر و پایانی'!$O$1&gt;0,'لیست کنترل نمرات مستمر و پایانی'!$O$1,"-----")</f>
        <v>زبان انگلیسی</v>
      </c>
      <c r="D235" s="210"/>
      <c r="E235" s="210"/>
      <c r="F235" s="211"/>
      <c r="G235" s="212">
        <f>IF(J235="--","--",'لیست کنترل نمرات مستمر و پایانی'!$O$2)</f>
        <v>1</v>
      </c>
      <c r="H235" s="213">
        <f>IF('لیست کنترل نمرات مستمر و پایانی'!$O$12&gt;0,'لیست کنترل نمرات مستمر و پایانی'!$O$12,"--")</f>
        <v>6</v>
      </c>
      <c r="I235" s="213">
        <f>IF('لیست کنترل نمرات مستمر و پایانی'!$P$12&gt;0,'لیست کنترل نمرات مستمر و پایانی'!$P$12,"--")</f>
        <v>12</v>
      </c>
      <c r="J235" s="213">
        <f>IF('4'!$O$12&gt;0,'4'!$O$12,"--")</f>
        <v>10</v>
      </c>
      <c r="K235" s="167">
        <f>IF(J235="--","--",'4'!$O$48)</f>
        <v>11.25</v>
      </c>
      <c r="L235" s="167"/>
      <c r="M235" s="213">
        <f>IF(J235="--","--",رتبه!$BA$12)</f>
        <v>20</v>
      </c>
      <c r="N235" s="214">
        <f t="shared" si="8"/>
        <v>-1.25</v>
      </c>
      <c r="O235" s="166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8"/>
    </row>
    <row r="236" spans="2:27" ht="20.100000000000001" hidden="1" customHeight="1">
      <c r="B236" s="200">
        <v>8</v>
      </c>
      <c r="C236" s="201" t="str">
        <f>IF('لیست کنترل نمرات مستمر و پایانی'!$Q$1&gt;0,'لیست کنترل نمرات مستمر و پایانی'!$Q$1,"-----")</f>
        <v>ادبیات فارسی</v>
      </c>
      <c r="D236" s="202"/>
      <c r="E236" s="202"/>
      <c r="F236" s="203"/>
      <c r="G236" s="204">
        <f>IF(J236="--","--",'لیست کنترل نمرات مستمر و پایانی'!$Q$2)</f>
        <v>2</v>
      </c>
      <c r="H236" s="205">
        <f>IF('لیست کنترل نمرات مستمر و پایانی'!$Q$12&gt;0,'لیست کنترل نمرات مستمر و پایانی'!$Q$12,"--")</f>
        <v>3</v>
      </c>
      <c r="I236" s="205">
        <f>IF('لیست کنترل نمرات مستمر و پایانی'!$R$12&gt;0,'لیست کنترل نمرات مستمر و پایانی'!$R$12,"--")</f>
        <v>4</v>
      </c>
      <c r="J236" s="205">
        <f>IF('4'!$Q$12&gt;0,'4'!$Q$12,"--")</f>
        <v>3.75</v>
      </c>
      <c r="K236" s="206">
        <f>IF(J236="--","--",'4'!$Q$48)</f>
        <v>8.25</v>
      </c>
      <c r="L236" s="206"/>
      <c r="M236" s="205">
        <f>IF(J236="--","--",رتبه!$BC$12)</f>
        <v>32</v>
      </c>
      <c r="N236" s="207">
        <f t="shared" si="8"/>
        <v>-4.5</v>
      </c>
      <c r="O236" s="166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8"/>
    </row>
    <row r="237" spans="2:27" ht="20.100000000000001" hidden="1" customHeight="1">
      <c r="B237" s="208">
        <v>9</v>
      </c>
      <c r="C237" s="209" t="str">
        <f>IF('لیست کنترل نمرات مستمر و پایانی'!$S$1&gt;0,'لیست کنترل نمرات مستمر و پایانی'!$S$1,"-----")</f>
        <v>قافیه و عروض</v>
      </c>
      <c r="D237" s="210"/>
      <c r="E237" s="210"/>
      <c r="F237" s="211"/>
      <c r="G237" s="212">
        <f>IF(J237="--","--",'لیست کنترل نمرات مستمر و پایانی'!$S$2)</f>
        <v>2</v>
      </c>
      <c r="H237" s="213">
        <f>IF('لیست کنترل نمرات مستمر و پایانی'!$S$12&gt;0,'لیست کنترل نمرات مستمر و پایانی'!$S$12,"--")</f>
        <v>12</v>
      </c>
      <c r="I237" s="213">
        <f>IF('لیست کنترل نمرات مستمر و پایانی'!$T$12&gt;0,'لیست کنترل نمرات مستمر و پایانی'!$T$12,"--")</f>
        <v>7</v>
      </c>
      <c r="J237" s="213">
        <f>IF('4'!$S$12&gt;0,'4'!$S$12,"--")</f>
        <v>8.75</v>
      </c>
      <c r="K237" s="167">
        <f>IF(J237="--","--",'4'!$S$48)</f>
        <v>11.5</v>
      </c>
      <c r="L237" s="167"/>
      <c r="M237" s="213">
        <f>IF(J237="--","--",رتبه!$BE$12)</f>
        <v>31</v>
      </c>
      <c r="N237" s="214">
        <f t="shared" si="8"/>
        <v>-2.75</v>
      </c>
      <c r="O237" s="166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8"/>
    </row>
    <row r="238" spans="2:27" ht="20.100000000000001" hidden="1" customHeight="1">
      <c r="B238" s="200">
        <v>10</v>
      </c>
      <c r="C238" s="201" t="str">
        <f>IF('لیست کنترل نمرات مستمر و پایانی'!$U$1&gt;0,'لیست کنترل نمرات مستمر و پایانی'!$U$1,"-----")</f>
        <v>عربی</v>
      </c>
      <c r="D238" s="202"/>
      <c r="E238" s="202"/>
      <c r="F238" s="203"/>
      <c r="G238" s="204">
        <f>IF(J238="--","--",'لیست کنترل نمرات مستمر و پایانی'!$U$2)</f>
        <v>2</v>
      </c>
      <c r="H238" s="205">
        <f>IF('لیست کنترل نمرات مستمر و پایانی'!$U$12&gt;0,'لیست کنترل نمرات مستمر و پایانی'!$U$12,"--")</f>
        <v>20</v>
      </c>
      <c r="I238" s="205">
        <f>IF('لیست کنترل نمرات مستمر و پایانی'!$V$12&gt;0,'لیست کنترل نمرات مستمر و پایانی'!$V$12,"--")</f>
        <v>20</v>
      </c>
      <c r="J238" s="205">
        <f>IF('4'!$U$12&gt;0,'4'!$U$12,"--")</f>
        <v>20</v>
      </c>
      <c r="K238" s="206">
        <f>IF(J238="--","--",'4'!$U$48)</f>
        <v>19.25</v>
      </c>
      <c r="L238" s="206"/>
      <c r="M238" s="205">
        <f>IF(J238="--","--",رتبه!$BG$12)</f>
        <v>1</v>
      </c>
      <c r="N238" s="207">
        <f t="shared" si="8"/>
        <v>0.75</v>
      </c>
      <c r="O238" s="166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8"/>
    </row>
    <row r="239" spans="2:27" ht="20.100000000000001" hidden="1" customHeight="1">
      <c r="B239" s="208">
        <v>11</v>
      </c>
      <c r="C239" s="209" t="str">
        <f>IF('لیست کنترل نمرات مستمر و پایانی'!$W$1&gt;0,'لیست کنترل نمرات مستمر و پایانی'!$W$1,"-----")</f>
        <v>ریاضی</v>
      </c>
      <c r="D239" s="210"/>
      <c r="E239" s="210"/>
      <c r="F239" s="211"/>
      <c r="G239" s="212">
        <f>IF(J239="--","--",'لیست کنترل نمرات مستمر و پایانی'!$W$2)</f>
        <v>4</v>
      </c>
      <c r="H239" s="213">
        <f>IF('لیست کنترل نمرات مستمر و پایانی'!$W$12&gt;0,'لیست کنترل نمرات مستمر و پایانی'!$W$12,"--")</f>
        <v>8</v>
      </c>
      <c r="I239" s="213">
        <f>IF('لیست کنترل نمرات مستمر و پایانی'!$X$12&gt;0,'لیست کنترل نمرات مستمر و پایانی'!$X$12,"--")</f>
        <v>8</v>
      </c>
      <c r="J239" s="213">
        <f>IF('4'!$W$12&gt;0,'4'!$W$12,"--")</f>
        <v>8</v>
      </c>
      <c r="K239" s="167">
        <f>IF(J239="--","--",'4'!$W$48)</f>
        <v>12.5</v>
      </c>
      <c r="L239" s="167"/>
      <c r="M239" s="213">
        <f>IF(J239="--","--",رتبه!$BI$12)</f>
        <v>33</v>
      </c>
      <c r="N239" s="214">
        <f t="shared" si="8"/>
        <v>-4.5</v>
      </c>
      <c r="O239" s="166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8"/>
    </row>
    <row r="240" spans="2:27" ht="20.100000000000001" hidden="1" customHeight="1">
      <c r="B240" s="200">
        <v>12</v>
      </c>
      <c r="C240" s="201" t="str">
        <f>IF('لیست کنترل نمرات مستمر و پایانی'!$Y$1&gt;0,'لیست کنترل نمرات مستمر و پایانی'!$Y$1,"-----")</f>
        <v>زیست شناسی</v>
      </c>
      <c r="D240" s="202"/>
      <c r="E240" s="202"/>
      <c r="F240" s="203"/>
      <c r="G240" s="204">
        <f>IF(J240="--","--",'لیست کنترل نمرات مستمر و پایانی'!$Y$2)</f>
        <v>4</v>
      </c>
      <c r="H240" s="205">
        <f>IF('لیست کنترل نمرات مستمر و پایانی'!$Y$12&gt;0,'لیست کنترل نمرات مستمر و پایانی'!$Y$12,"--")</f>
        <v>15</v>
      </c>
      <c r="I240" s="205">
        <f>IF('لیست کنترل نمرات مستمر و پایانی'!$Z$12&gt;0,'لیست کنترل نمرات مستمر و پایانی'!$Z$12,"--")</f>
        <v>16</v>
      </c>
      <c r="J240" s="205">
        <f>IF('4'!$Y$12&gt;0,'4'!$Y$12,"--")</f>
        <v>15.75</v>
      </c>
      <c r="K240" s="206">
        <f>IF(J240="--","--",'4'!$Y$48)</f>
        <v>17</v>
      </c>
      <c r="L240" s="206"/>
      <c r="M240" s="205">
        <f>IF(J240="--","--",رتبه!$BK$12)</f>
        <v>31</v>
      </c>
      <c r="N240" s="207">
        <f t="shared" si="8"/>
        <v>-1.25</v>
      </c>
      <c r="O240" s="166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8"/>
    </row>
    <row r="241" spans="1:28" ht="20.100000000000001" hidden="1" customHeight="1">
      <c r="B241" s="208">
        <v>13</v>
      </c>
      <c r="C241" s="209" t="str">
        <f>IF('لیست کنترل نمرات مستمر و پایانی'!$AA$1&gt;0,'لیست کنترل نمرات مستمر و پایانی'!$AA$1,"-----")</f>
        <v>جغرافیای استان</v>
      </c>
      <c r="D241" s="210"/>
      <c r="E241" s="210"/>
      <c r="F241" s="211"/>
      <c r="G241" s="212">
        <f>IF(J241="--","--",'لیست کنترل نمرات مستمر و پایانی'!$AA$2)</f>
        <v>3</v>
      </c>
      <c r="H241" s="213">
        <f>IF('لیست کنترل نمرات مستمر و پایانی'!$AA$12&gt;0,'لیست کنترل نمرات مستمر و پایانی'!$AA$12,"--")</f>
        <v>10</v>
      </c>
      <c r="I241" s="213">
        <f>IF('لیست کنترل نمرات مستمر و پایانی'!$AB$12&gt;0,'لیست کنترل نمرات مستمر و پایانی'!$AB$12,"--")</f>
        <v>10</v>
      </c>
      <c r="J241" s="213">
        <f>IF('4'!$AA$12&gt;0,'4'!$AA$12,"--")</f>
        <v>10</v>
      </c>
      <c r="K241" s="167">
        <f>IF(J241="--","--",'4'!$AA$48)</f>
        <v>16.5</v>
      </c>
      <c r="L241" s="167"/>
      <c r="M241" s="213">
        <f>IF(J241="--","--",رتبه!$BM$12)</f>
        <v>30</v>
      </c>
      <c r="N241" s="214">
        <f t="shared" si="8"/>
        <v>-6.5</v>
      </c>
      <c r="O241" s="166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8"/>
    </row>
    <row r="242" spans="1:28" ht="20.100000000000001" hidden="1" customHeight="1">
      <c r="B242" s="200">
        <v>14</v>
      </c>
      <c r="C242" s="201" t="str">
        <f>IF('لیست کنترل نمرات مستمر و پایانی'!$AC$1&gt;0,'لیست کنترل نمرات مستمر و پایانی'!$AC$1,"-----")</f>
        <v>نگارش</v>
      </c>
      <c r="D242" s="202"/>
      <c r="E242" s="202"/>
      <c r="F242" s="203"/>
      <c r="G242" s="204">
        <f>IF(J242="--","--",'لیست کنترل نمرات مستمر و پایانی'!$AC$2)</f>
        <v>2</v>
      </c>
      <c r="H242" s="205">
        <f>IF('لیست کنترل نمرات مستمر و پایانی'!$AC$12&gt;0,'لیست کنترل نمرات مستمر و پایانی'!$AC$12,"--")</f>
        <v>20</v>
      </c>
      <c r="I242" s="205">
        <f>IF('لیست کنترل نمرات مستمر و پایانی'!$AD$12&gt;0,'لیست کنترل نمرات مستمر و پایانی'!$AD$12,"--")</f>
        <v>20</v>
      </c>
      <c r="J242" s="205">
        <f>IF('4'!$AC$12&gt;0,'4'!$AC$12,"--")</f>
        <v>20</v>
      </c>
      <c r="K242" s="206">
        <f>IF(J242="--","--",'4'!$AC$48)</f>
        <v>19.75</v>
      </c>
      <c r="L242" s="206"/>
      <c r="M242" s="205">
        <f>IF(J242="--","--",رتبه!$BO$12)</f>
        <v>1</v>
      </c>
      <c r="N242" s="207">
        <f t="shared" si="8"/>
        <v>0.25</v>
      </c>
      <c r="O242" s="166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8"/>
    </row>
    <row r="243" spans="1:28" ht="20.100000000000001" hidden="1" customHeight="1">
      <c r="B243" s="208">
        <v>15</v>
      </c>
      <c r="C243" s="209" t="str">
        <f>IF('لیست کنترل نمرات مستمر و پایانی'!$AE$1&gt;0,'لیست کنترل نمرات مستمر و پایانی'!$AE$1,"-----")</f>
        <v>متون ادبی</v>
      </c>
      <c r="D243" s="210"/>
      <c r="E243" s="210"/>
      <c r="F243" s="211"/>
      <c r="G243" s="212">
        <f>IF(J243="--","--",'لیست کنترل نمرات مستمر و پایانی'!$AE$2)</f>
        <v>2</v>
      </c>
      <c r="H243" s="213">
        <f>IF('لیست کنترل نمرات مستمر و پایانی'!$AE$12&gt;0,'لیست کنترل نمرات مستمر و پایانی'!$AE$12,"--")</f>
        <v>20</v>
      </c>
      <c r="I243" s="213">
        <f>IF('لیست کنترل نمرات مستمر و پایانی'!$AF$12&gt;0,'لیست کنترل نمرات مستمر و پایانی'!$AF$12,"--")</f>
        <v>20</v>
      </c>
      <c r="J243" s="213">
        <f>IF('4'!$AE$12&gt;0,'4'!$AE$12,"--")</f>
        <v>20</v>
      </c>
      <c r="K243" s="167">
        <f>IF(J243="--","--",'4'!$AE$48)</f>
        <v>19.25</v>
      </c>
      <c r="L243" s="167"/>
      <c r="M243" s="213">
        <f>IF(J243="--","--",رتبه!$BQ$12)</f>
        <v>1</v>
      </c>
      <c r="N243" s="214">
        <f t="shared" si="8"/>
        <v>0.75</v>
      </c>
      <c r="O243" s="166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8"/>
    </row>
    <row r="244" spans="1:28" ht="20.100000000000001" hidden="1" customHeight="1">
      <c r="B244" s="200">
        <v>16</v>
      </c>
      <c r="C244" s="201" t="str">
        <f>IF('لیست کنترل نمرات مستمر و پایانی'!$AG$1&gt;0,'لیست کنترل نمرات مستمر و پایانی'!$AG$1,"-----")</f>
        <v>آمادگی دفاعی</v>
      </c>
      <c r="D244" s="202"/>
      <c r="E244" s="202"/>
      <c r="F244" s="203"/>
      <c r="G244" s="204">
        <f>IF(J244="--","--",'لیست کنترل نمرات مستمر و پایانی'!$AG$2)</f>
        <v>3</v>
      </c>
      <c r="H244" s="205">
        <f>IF('لیست کنترل نمرات مستمر و پایانی'!$AG$12&gt;0,'لیست کنترل نمرات مستمر و پایانی'!$AG$12,"--")</f>
        <v>20</v>
      </c>
      <c r="I244" s="205">
        <f>IF('لیست کنترل نمرات مستمر و پایانی'!$AH$12&gt;0,'لیست کنترل نمرات مستمر و پایانی'!$AH$12,"--")</f>
        <v>20</v>
      </c>
      <c r="J244" s="205">
        <f>IF('4'!$AG$12&gt;0,'4'!$AG$12,"--")</f>
        <v>20</v>
      </c>
      <c r="K244" s="206">
        <f>IF(J244="--","--",'4'!$AG$48)</f>
        <v>17.25</v>
      </c>
      <c r="L244" s="206"/>
      <c r="M244" s="205">
        <f>IF(J244="--","--",رتبه!$BS$12)</f>
        <v>1</v>
      </c>
      <c r="N244" s="207">
        <f t="shared" si="8"/>
        <v>2.75</v>
      </c>
      <c r="O244" s="166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8"/>
    </row>
    <row r="245" spans="1:28" ht="20.100000000000001" hidden="1" customHeight="1">
      <c r="B245" s="208">
        <v>17</v>
      </c>
      <c r="C245" s="209" t="str">
        <f>IF('لیست کنترل نمرات مستمر و پایانی'!$AI$1&gt;0,'لیست کنترل نمرات مستمر و پایانی'!$AI$1,"-----")</f>
        <v>تاریخ</v>
      </c>
      <c r="D245" s="210"/>
      <c r="E245" s="210"/>
      <c r="F245" s="211"/>
      <c r="G245" s="212">
        <f>IF(J245="--","--",'لیست کنترل نمرات مستمر و پایانی'!$AI$2)</f>
        <v>2</v>
      </c>
      <c r="H245" s="213">
        <f>IF('لیست کنترل نمرات مستمر و پایانی'!$AI$12&gt;0,'لیست کنترل نمرات مستمر و پایانی'!$AI$12,"--")</f>
        <v>20</v>
      </c>
      <c r="I245" s="213">
        <f>IF('لیست کنترل نمرات مستمر و پایانی'!$AJ$12&gt;0,'لیست کنترل نمرات مستمر و پایانی'!$AJ$12,"--")</f>
        <v>20</v>
      </c>
      <c r="J245" s="213">
        <f>IF('4'!$AI$12&gt;0,'4'!$AI$12,"--")</f>
        <v>20</v>
      </c>
      <c r="K245" s="167">
        <f>IF(J245="--","--",'4'!$AI$48)</f>
        <v>18.75</v>
      </c>
      <c r="L245" s="167"/>
      <c r="M245" s="213">
        <f>IF(J245="--","--",رتبه!$BU$12)</f>
        <v>1</v>
      </c>
      <c r="N245" s="214">
        <f t="shared" si="8"/>
        <v>1.25</v>
      </c>
      <c r="O245" s="166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8"/>
    </row>
    <row r="246" spans="1:28" ht="20.100000000000001" hidden="1" customHeight="1">
      <c r="B246" s="200">
        <v>18</v>
      </c>
      <c r="C246" s="201" t="str">
        <f>IF('لیست کنترل نمرات مستمر و پایانی'!$AK$1&gt;0,'لیست کنترل نمرات مستمر و پایانی'!$AK$1,"-----")</f>
        <v>تربیت بدنی</v>
      </c>
      <c r="D246" s="202"/>
      <c r="E246" s="202"/>
      <c r="F246" s="203"/>
      <c r="G246" s="204">
        <f>IF(J246="--","--",'لیست کنترل نمرات مستمر و پایانی'!$AK$2)</f>
        <v>2</v>
      </c>
      <c r="H246" s="205" t="str">
        <f>IF('لیست کنترل نمرات مستمر و پایانی'!$AK$12&gt;0,'لیست کنترل نمرات مستمر و پایانی'!$AK$12,"--")</f>
        <v>--</v>
      </c>
      <c r="I246" s="205">
        <f>IF('لیست کنترل نمرات مستمر و پایانی'!$AL$12&gt;0,'لیست کنترل نمرات مستمر و پایانی'!$AL$12,"--")</f>
        <v>20</v>
      </c>
      <c r="J246" s="205">
        <f>IF('4'!$AK$12&gt;0,'4'!$AK$12,"--")</f>
        <v>20</v>
      </c>
      <c r="K246" s="206">
        <f>IF(J246="--","--",'4'!$AK$48)</f>
        <v>18.75</v>
      </c>
      <c r="L246" s="206"/>
      <c r="M246" s="205">
        <f>IF(J246="--","--",رتبه!$BW$12)</f>
        <v>1</v>
      </c>
      <c r="N246" s="207">
        <f t="shared" si="8"/>
        <v>1.25</v>
      </c>
      <c r="O246" s="166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8"/>
    </row>
    <row r="247" spans="1:28" ht="20.100000000000001" hidden="1" customHeight="1" thickBot="1">
      <c r="B247" s="215">
        <v>19</v>
      </c>
      <c r="C247" s="216" t="str">
        <f>IF('لیست کنترل نمرات مستمر و پایانی'!$AM$1&gt;0,'لیست کنترل نمرات مستمر و پایانی'!$AM$1,"-----")</f>
        <v>انضباط</v>
      </c>
      <c r="D247" s="217"/>
      <c r="E247" s="217"/>
      <c r="F247" s="218"/>
      <c r="G247" s="219">
        <f>IF(J247="--","--",'لیست کنترل نمرات مستمر و پایانی'!$AM$2)</f>
        <v>2</v>
      </c>
      <c r="H247" s="220" t="str">
        <f>IF('لیست کنترل نمرات مستمر و پایانی'!$AM$12&gt;0,'لیست کنترل نمرات مستمر و پایانی'!$AM$12,"--")</f>
        <v>--</v>
      </c>
      <c r="I247" s="220">
        <f>IF('لیست کنترل نمرات مستمر و پایانی'!$AN$12&gt;0,'لیست کنترل نمرات مستمر و پایانی'!$AN$12,"--")</f>
        <v>20</v>
      </c>
      <c r="J247" s="220">
        <f>IF('4'!$AM$12&gt;0,'4'!$AM$12,"--")</f>
        <v>20</v>
      </c>
      <c r="K247" s="181">
        <f>IF(J247="--","--",'4'!$AM$48)</f>
        <v>14.5</v>
      </c>
      <c r="L247" s="181"/>
      <c r="M247" s="220">
        <f>IF(J247="--","--",رتبه!$BY$12)</f>
        <v>1</v>
      </c>
      <c r="N247" s="221">
        <f t="shared" si="8"/>
        <v>5.5</v>
      </c>
      <c r="O247" s="222"/>
      <c r="P247" s="181"/>
      <c r="Q247" s="181"/>
      <c r="R247" s="181"/>
      <c r="S247" s="181"/>
      <c r="T247" s="181"/>
      <c r="U247" s="181"/>
      <c r="V247" s="181"/>
      <c r="W247" s="181"/>
      <c r="X247" s="181"/>
      <c r="Y247" s="181"/>
      <c r="Z247" s="181"/>
      <c r="AA247" s="182"/>
    </row>
    <row r="248" spans="1:28" ht="20.100000000000001" hidden="1" customHeight="1">
      <c r="B248" s="223"/>
      <c r="C248" s="224"/>
      <c r="D248" s="224"/>
      <c r="E248" s="224"/>
      <c r="F248" s="224"/>
      <c r="G248" s="225"/>
      <c r="H248" s="223"/>
      <c r="I248" s="223"/>
      <c r="J248" s="223"/>
      <c r="K248" s="223"/>
      <c r="L248" s="223"/>
      <c r="M248" s="223"/>
      <c r="N248" s="223"/>
      <c r="O248" s="223"/>
      <c r="P248" s="223"/>
      <c r="Q248" s="223"/>
      <c r="R248" s="223"/>
      <c r="S248" s="223"/>
      <c r="T248" s="223"/>
      <c r="U248" s="223"/>
      <c r="V248" s="223"/>
      <c r="W248" s="223"/>
      <c r="X248" s="223"/>
      <c r="Y248" s="223"/>
      <c r="Z248" s="223"/>
      <c r="AA248" s="223"/>
    </row>
    <row r="249" spans="1:28" ht="20.100000000000001" hidden="1" customHeight="1" thickBot="1">
      <c r="A249" s="226"/>
      <c r="B249" s="226"/>
      <c r="C249" s="22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  <c r="AA249" s="226"/>
      <c r="AB249" s="226"/>
    </row>
    <row r="250" spans="1:28" ht="20.100000000000001" hidden="1" customHeight="1" thickBot="1">
      <c r="B250" s="155"/>
      <c r="C250" s="156"/>
      <c r="D250" s="156"/>
      <c r="E250" s="156"/>
      <c r="F250" s="156"/>
      <c r="G250" s="157"/>
      <c r="H250" s="158"/>
      <c r="I250" s="159" t="str">
        <f>'ورود اطلاعات'!$C$6</f>
        <v>مدیریت آموزش و پرورش تهران</v>
      </c>
      <c r="J250" s="160"/>
      <c r="K250" s="160"/>
      <c r="L250" s="160"/>
      <c r="M250" s="160"/>
      <c r="N250" s="160"/>
      <c r="O250" s="160"/>
      <c r="P250" s="160"/>
      <c r="Q250" s="161"/>
      <c r="R250" s="158"/>
      <c r="S250" s="162" t="str">
        <f>'ورود نمرات'!$A$3</f>
        <v>نام</v>
      </c>
      <c r="T250" s="163"/>
      <c r="U250" s="164"/>
      <c r="V250" s="165" t="str">
        <f>'ورود نمرات'!$A$13</f>
        <v xml:space="preserve">مرتضی </v>
      </c>
      <c r="W250" s="156"/>
      <c r="X250" s="156"/>
      <c r="Y250" s="156"/>
      <c r="Z250" s="156"/>
      <c r="AA250" s="157"/>
    </row>
    <row r="251" spans="1:28" ht="20.100000000000001" hidden="1" customHeight="1">
      <c r="B251" s="166"/>
      <c r="C251" s="167"/>
      <c r="D251" s="167"/>
      <c r="E251" s="167"/>
      <c r="F251" s="167"/>
      <c r="G251" s="168"/>
      <c r="H251" s="158"/>
      <c r="I251" s="162" t="str">
        <f>'ورود اطلاعات'!$A$7</f>
        <v>نام واحد آموزشی</v>
      </c>
      <c r="J251" s="163"/>
      <c r="K251" s="164"/>
      <c r="L251" s="169" t="str">
        <f>'ورود اطلاعات'!$C$7</f>
        <v>دبیرستان دانش پسند</v>
      </c>
      <c r="M251" s="170"/>
      <c r="N251" s="170"/>
      <c r="O251" s="170"/>
      <c r="P251" s="170"/>
      <c r="Q251" s="171"/>
      <c r="R251" s="158"/>
      <c r="S251" s="172" t="str">
        <f>'ورود نمرات'!$B$3</f>
        <v>نام خانوادگی</v>
      </c>
      <c r="T251" s="173"/>
      <c r="U251" s="174"/>
      <c r="V251" s="175" t="str">
        <f>'ورود نمرات'!$B$13</f>
        <v>حاج عظیمی</v>
      </c>
      <c r="W251" s="167"/>
      <c r="X251" s="167"/>
      <c r="Y251" s="167"/>
      <c r="Z251" s="167"/>
      <c r="AA251" s="168"/>
    </row>
    <row r="252" spans="1:28" ht="20.100000000000001" hidden="1" customHeight="1">
      <c r="B252" s="166"/>
      <c r="C252" s="167"/>
      <c r="D252" s="167"/>
      <c r="E252" s="167"/>
      <c r="F252" s="167"/>
      <c r="G252" s="168"/>
      <c r="H252" s="158"/>
      <c r="I252" s="172" t="str">
        <f>'ورود اطلاعات'!$A$2</f>
        <v>سال تحصیلی</v>
      </c>
      <c r="J252" s="173"/>
      <c r="K252" s="174"/>
      <c r="L252" s="175" t="str">
        <f>'ورود اطلاعات'!$C$2</f>
        <v>1402-1403</v>
      </c>
      <c r="M252" s="167"/>
      <c r="N252" s="167"/>
      <c r="O252" s="167"/>
      <c r="P252" s="167"/>
      <c r="Q252" s="168"/>
      <c r="R252" s="158"/>
      <c r="S252" s="172" t="str">
        <f>'ورود اطلاعات'!$A$4</f>
        <v>رشته</v>
      </c>
      <c r="T252" s="173"/>
      <c r="U252" s="174"/>
      <c r="V252" s="175" t="str">
        <f>'ورود اطلاعات'!$C$4</f>
        <v>انسانی</v>
      </c>
      <c r="W252" s="167"/>
      <c r="X252" s="167"/>
      <c r="Y252" s="167"/>
      <c r="Z252" s="167"/>
      <c r="AA252" s="168"/>
    </row>
    <row r="253" spans="1:28" ht="20.100000000000001" hidden="1" customHeight="1">
      <c r="B253" s="166"/>
      <c r="C253" s="167"/>
      <c r="D253" s="167"/>
      <c r="E253" s="167"/>
      <c r="F253" s="167"/>
      <c r="G253" s="168"/>
      <c r="H253" s="158"/>
      <c r="I253" s="172" t="str">
        <f>'ورود اطلاعات'!$A$3</f>
        <v>نوبت امتحانی</v>
      </c>
      <c r="J253" s="173"/>
      <c r="K253" s="174"/>
      <c r="L253" s="175" t="str">
        <f>'ورود اطلاعات'!$C$3</f>
        <v>نوبت اول</v>
      </c>
      <c r="M253" s="167"/>
      <c r="N253" s="167"/>
      <c r="O253" s="167"/>
      <c r="P253" s="167"/>
      <c r="Q253" s="168"/>
      <c r="R253" s="158"/>
      <c r="S253" s="172" t="str">
        <f>'لیست کنترل نمرات مستمر و پایانی'!$AO$1</f>
        <v>معدل</v>
      </c>
      <c r="T253" s="173"/>
      <c r="U253" s="174"/>
      <c r="V253" s="176">
        <f>'لیست کنترل نمرات مستمر و پایانی'!$AO$13</f>
        <v>17.598484848484848</v>
      </c>
      <c r="W253" s="167"/>
      <c r="X253" s="167"/>
      <c r="Y253" s="167"/>
      <c r="Z253" s="167"/>
      <c r="AA253" s="168"/>
    </row>
    <row r="254" spans="1:28" ht="20.100000000000001" hidden="1" customHeight="1" thickBot="1">
      <c r="B254" s="166"/>
      <c r="C254" s="167"/>
      <c r="D254" s="167"/>
      <c r="E254" s="167"/>
      <c r="F254" s="167"/>
      <c r="G254" s="168"/>
      <c r="H254" s="158"/>
      <c r="I254" s="177" t="str">
        <f>'ورود اطلاعات'!$A$5</f>
        <v>کلاس</v>
      </c>
      <c r="J254" s="178"/>
      <c r="K254" s="179"/>
      <c r="L254" s="180">
        <f>'ورود اطلاعات'!$C$5</f>
        <v>102</v>
      </c>
      <c r="M254" s="181"/>
      <c r="N254" s="181"/>
      <c r="O254" s="181"/>
      <c r="P254" s="181"/>
      <c r="Q254" s="182"/>
      <c r="R254" s="158"/>
      <c r="S254" s="177" t="str">
        <f>'لیست کنترل نمرات مستمر و پایانی'!$AP$1</f>
        <v>رتبه کلاسی</v>
      </c>
      <c r="T254" s="178"/>
      <c r="U254" s="179"/>
      <c r="V254" s="180">
        <f>'لیست کنترل نمرات مستمر و پایانی'!$AP$13</f>
        <v>9</v>
      </c>
      <c r="W254" s="181"/>
      <c r="X254" s="181"/>
      <c r="Y254" s="181"/>
      <c r="Z254" s="181"/>
      <c r="AA254" s="182"/>
    </row>
    <row r="255" spans="1:28" ht="20.100000000000001" hidden="1" customHeight="1" thickBot="1">
      <c r="B255" s="183"/>
      <c r="C255" s="184"/>
      <c r="D255" s="184"/>
      <c r="E255" s="184"/>
      <c r="F255" s="184"/>
      <c r="G255" s="185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</row>
    <row r="256" spans="1:28" ht="20.100000000000001" hidden="1" customHeight="1" thickBot="1">
      <c r="B256" s="186" t="s">
        <v>23</v>
      </c>
      <c r="C256" s="187" t="s">
        <v>9</v>
      </c>
      <c r="D256" s="188"/>
      <c r="E256" s="188"/>
      <c r="F256" s="189"/>
      <c r="G256" s="190" t="s">
        <v>20</v>
      </c>
      <c r="H256" s="191" t="s">
        <v>15</v>
      </c>
      <c r="I256" s="191" t="s">
        <v>16</v>
      </c>
      <c r="J256" s="191" t="s">
        <v>21</v>
      </c>
      <c r="K256" s="188" t="s">
        <v>22</v>
      </c>
      <c r="L256" s="188"/>
      <c r="M256" s="191" t="s">
        <v>19</v>
      </c>
      <c r="N256" s="192" t="s">
        <v>24</v>
      </c>
      <c r="O256" s="155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  <c r="AA256" s="157"/>
    </row>
    <row r="257" spans="2:27" ht="20.100000000000001" hidden="1" customHeight="1">
      <c r="B257" s="193">
        <v>1</v>
      </c>
      <c r="C257" s="194" t="str">
        <f>IF('لیست کنترل نمرات مستمر و پایانی'!$C$1&gt;0,'لیست کنترل نمرات مستمر و پایانی'!$C$1,"-----")</f>
        <v>قرآن</v>
      </c>
      <c r="D257" s="195"/>
      <c r="E257" s="195"/>
      <c r="F257" s="196"/>
      <c r="G257" s="197">
        <f>IF(J257="--","--",'لیست کنترل نمرات مستمر و پایانی'!$C$2)</f>
        <v>2</v>
      </c>
      <c r="H257" s="198">
        <f>IF('لیست کنترل نمرات مستمر و پایانی'!$C$13&gt;0,'لیست کنترل نمرات مستمر و پایانی'!$C$13,"--")</f>
        <v>20</v>
      </c>
      <c r="I257" s="198">
        <f>IF('لیست کنترل نمرات مستمر و پایانی'!$D$13&gt;0,'لیست کنترل نمرات مستمر و پایانی'!$D$13,"--")</f>
        <v>20</v>
      </c>
      <c r="J257" s="198">
        <f>IF('4'!$C$13&gt;0,'4'!$C$13,"--")</f>
        <v>20</v>
      </c>
      <c r="K257" s="170">
        <f>IF(J257="--","--",'4'!$C$48)</f>
        <v>17.25</v>
      </c>
      <c r="L257" s="170"/>
      <c r="M257" s="198">
        <f>IF(J257="--","--",رتبه!$AO$13)</f>
        <v>1</v>
      </c>
      <c r="N257" s="199">
        <f t="shared" ref="N257:N275" si="9">IF(J257="--","--",J257-K257)</f>
        <v>2.75</v>
      </c>
      <c r="O257" s="166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8"/>
    </row>
    <row r="258" spans="2:27" ht="20.100000000000001" hidden="1" customHeight="1">
      <c r="B258" s="200">
        <v>2</v>
      </c>
      <c r="C258" s="201" t="str">
        <f>IF('لیست کنترل نمرات مستمر و پایانی'!$E$1&gt;0,'لیست کنترل نمرات مستمر و پایانی'!$E$1,"-----")</f>
        <v>معارف اسلامی</v>
      </c>
      <c r="D258" s="202"/>
      <c r="E258" s="202"/>
      <c r="F258" s="203"/>
      <c r="G258" s="204">
        <f>IF(J258="--","--",'لیست کنترل نمرات مستمر و پایانی'!$E$2)</f>
        <v>2</v>
      </c>
      <c r="H258" s="205">
        <f>IF('لیست کنترل نمرات مستمر و پایانی'!$E$13&gt;0,'لیست کنترل نمرات مستمر و پایانی'!$E$13,"--")</f>
        <v>20</v>
      </c>
      <c r="I258" s="205">
        <f>IF('لیست کنترل نمرات مستمر و پایانی'!$F$13&gt;0,'لیست کنترل نمرات مستمر و پایانی'!$F$13,"--")</f>
        <v>19</v>
      </c>
      <c r="J258" s="205">
        <f>IF('4'!$E$13&gt;0,'4'!$E$13,"--")</f>
        <v>19.5</v>
      </c>
      <c r="K258" s="206">
        <f>IF(J258="--","--",'4'!$E$48)</f>
        <v>15.25</v>
      </c>
      <c r="L258" s="206"/>
      <c r="M258" s="205">
        <f>IF(J258="--","--",رتبه!$AQ$13)</f>
        <v>6</v>
      </c>
      <c r="N258" s="207">
        <f t="shared" si="9"/>
        <v>4.25</v>
      </c>
      <c r="O258" s="166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8"/>
    </row>
    <row r="259" spans="2:27" ht="20.100000000000001" hidden="1" customHeight="1">
      <c r="B259" s="208">
        <v>3</v>
      </c>
      <c r="C259" s="209" t="str">
        <f>IF('لیست کنترل نمرات مستمر و پایانی'!$G$1&gt;0,'لیست کنترل نمرات مستمر و پایانی'!$G$1,"-----")</f>
        <v>فلسفه</v>
      </c>
      <c r="D259" s="210"/>
      <c r="E259" s="210"/>
      <c r="F259" s="211"/>
      <c r="G259" s="212">
        <f>IF(J259="--","--",'لیست کنترل نمرات مستمر و پایانی'!$G$2)</f>
        <v>2</v>
      </c>
      <c r="H259" s="213">
        <f>IF('لیست کنترل نمرات مستمر و پایانی'!$G$13&gt;0,'لیست کنترل نمرات مستمر و پایانی'!$G$13,"--")</f>
        <v>20</v>
      </c>
      <c r="I259" s="213">
        <f>IF('لیست کنترل نمرات مستمر و پایانی'!$H$13&gt;0,'لیست کنترل نمرات مستمر و پایانی'!$H$13,"--")</f>
        <v>19</v>
      </c>
      <c r="J259" s="213">
        <f>IF('4'!$G$13&gt;0,'4'!$G$13,"--")</f>
        <v>19.5</v>
      </c>
      <c r="K259" s="167">
        <f>IF(J259="--","--",'4'!$G$48)</f>
        <v>13.25</v>
      </c>
      <c r="L259" s="167"/>
      <c r="M259" s="213">
        <f>IF(J259="--","--",رتبه!$AS$13)</f>
        <v>7</v>
      </c>
      <c r="N259" s="214">
        <f t="shared" si="9"/>
        <v>6.25</v>
      </c>
      <c r="O259" s="166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8"/>
    </row>
    <row r="260" spans="2:27" ht="20.100000000000001" hidden="1" customHeight="1">
      <c r="B260" s="200">
        <v>4</v>
      </c>
      <c r="C260" s="201" t="str">
        <f>IF('لیست کنترل نمرات مستمر و پایانی'!$I$1&gt;0,'لیست کنترل نمرات مستمر و پایانی'!$I$1,"-----")</f>
        <v>منطق</v>
      </c>
      <c r="D260" s="202"/>
      <c r="E260" s="202"/>
      <c r="F260" s="203"/>
      <c r="G260" s="204">
        <f>IF(J260="--","--",'لیست کنترل نمرات مستمر و پایانی'!$I$2)</f>
        <v>1</v>
      </c>
      <c r="H260" s="205">
        <f>IF('لیست کنترل نمرات مستمر و پایانی'!$I$13&gt;0,'لیست کنترل نمرات مستمر و پایانی'!$I$13,"--")</f>
        <v>20</v>
      </c>
      <c r="I260" s="205">
        <f>IF('لیست کنترل نمرات مستمر و پایانی'!$J$13&gt;0,'لیست کنترل نمرات مستمر و پایانی'!$J$13,"--")</f>
        <v>20</v>
      </c>
      <c r="J260" s="205">
        <f>IF('4'!$I$13&gt;0,'4'!$I$13,"--")</f>
        <v>20</v>
      </c>
      <c r="K260" s="206">
        <f>IF(J260="--","--",'4'!$I$48)</f>
        <v>18</v>
      </c>
      <c r="L260" s="206"/>
      <c r="M260" s="205">
        <f>IF(J260="--","--",رتبه!$AU$13)</f>
        <v>1</v>
      </c>
      <c r="N260" s="207">
        <f t="shared" si="9"/>
        <v>2</v>
      </c>
      <c r="O260" s="166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8"/>
    </row>
    <row r="261" spans="2:27" ht="20.100000000000001" hidden="1" customHeight="1">
      <c r="B261" s="208">
        <v>5</v>
      </c>
      <c r="C261" s="209" t="str">
        <f>IF('لیست کنترل نمرات مستمر و پایانی'!$K$1&gt;0,'لیست کنترل نمرات مستمر و پایانی'!$K$1,"-----")</f>
        <v>جامعه شناسی</v>
      </c>
      <c r="D261" s="210"/>
      <c r="E261" s="210"/>
      <c r="F261" s="211"/>
      <c r="G261" s="212">
        <f>IF(J261="--","--",'لیست کنترل نمرات مستمر و پایانی'!$K$2)</f>
        <v>3</v>
      </c>
      <c r="H261" s="213">
        <f>IF('لیست کنترل نمرات مستمر و پایانی'!$K$13&gt;0,'لیست کنترل نمرات مستمر و پایانی'!$K$13,"--")</f>
        <v>20</v>
      </c>
      <c r="I261" s="213">
        <f>IF('لیست کنترل نمرات مستمر و پایانی'!$L$13&gt;0,'لیست کنترل نمرات مستمر و پایانی'!$L$13,"--")</f>
        <v>20</v>
      </c>
      <c r="J261" s="213">
        <f>IF('4'!$K$13&gt;0,'4'!$K$13,"--")</f>
        <v>20</v>
      </c>
      <c r="K261" s="167">
        <f>IF(J261="--","--",'4'!$K$48)</f>
        <v>14.25</v>
      </c>
      <c r="L261" s="167"/>
      <c r="M261" s="213">
        <f>IF(J261="--","--",رتبه!$AW$13)</f>
        <v>1</v>
      </c>
      <c r="N261" s="214">
        <f t="shared" si="9"/>
        <v>5.75</v>
      </c>
      <c r="O261" s="166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8"/>
    </row>
    <row r="262" spans="2:27" ht="20.100000000000001" hidden="1" customHeight="1">
      <c r="B262" s="200">
        <v>6</v>
      </c>
      <c r="C262" s="201" t="str">
        <f>IF('لیست کنترل نمرات مستمر و پایانی'!$M$1&gt;0,'لیست کنترل نمرات مستمر و پایانی'!$M$1,"-----")</f>
        <v>روان شناسی</v>
      </c>
      <c r="D262" s="202"/>
      <c r="E262" s="202"/>
      <c r="F262" s="203"/>
      <c r="G262" s="204">
        <f>IF(J262="--","--",'لیست کنترل نمرات مستمر و پایانی'!$M$2)</f>
        <v>3</v>
      </c>
      <c r="H262" s="205">
        <f>IF('لیست کنترل نمرات مستمر و پایانی'!$M$13&gt;0,'لیست کنترل نمرات مستمر و پایانی'!$M$13,"--")</f>
        <v>19</v>
      </c>
      <c r="I262" s="205">
        <f>IF('لیست کنترل نمرات مستمر و پایانی'!$N$13&gt;0,'لیست کنترل نمرات مستمر و پایانی'!$N$13,"--")</f>
        <v>18</v>
      </c>
      <c r="J262" s="205">
        <f>IF('4'!$M$13&gt;0,'4'!$M$13,"--")</f>
        <v>18.5</v>
      </c>
      <c r="K262" s="206">
        <f>IF(J262="--","--",'4'!$M$48)</f>
        <v>12.25</v>
      </c>
      <c r="L262" s="206"/>
      <c r="M262" s="205">
        <f>IF(J262="--","--",رتبه!$AY$13)</f>
        <v>7</v>
      </c>
      <c r="N262" s="207">
        <f t="shared" si="9"/>
        <v>6.25</v>
      </c>
      <c r="O262" s="166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8"/>
    </row>
    <row r="263" spans="2:27" ht="20.100000000000001" hidden="1" customHeight="1">
      <c r="B263" s="208">
        <v>7</v>
      </c>
      <c r="C263" s="209" t="str">
        <f>IF('لیست کنترل نمرات مستمر و پایانی'!$O$1&gt;0,'لیست کنترل نمرات مستمر و پایانی'!$O$1,"-----")</f>
        <v>زبان انگلیسی</v>
      </c>
      <c r="D263" s="210"/>
      <c r="E263" s="210"/>
      <c r="F263" s="211"/>
      <c r="G263" s="212">
        <f>IF(J263="--","--",'لیست کنترل نمرات مستمر و پایانی'!$O$2)</f>
        <v>1</v>
      </c>
      <c r="H263" s="213">
        <f>IF('لیست کنترل نمرات مستمر و پایانی'!$O$13&gt;0,'لیست کنترل نمرات مستمر و پایانی'!$O$13,"--")</f>
        <v>20</v>
      </c>
      <c r="I263" s="213" t="str">
        <f>IF('لیست کنترل نمرات مستمر و پایانی'!$P$13&gt;0,'لیست کنترل نمرات مستمر و پایانی'!$P$13,"--")</f>
        <v>غ غ</v>
      </c>
      <c r="J263" s="213">
        <f>IF('4'!$O$13&gt;0,'4'!$O$13,"--")</f>
        <v>6.75</v>
      </c>
      <c r="K263" s="167">
        <f>IF(J263="--","--",'4'!$O$48)</f>
        <v>11.25</v>
      </c>
      <c r="L263" s="167"/>
      <c r="M263" s="213">
        <f>IF(J263="--","--",رتبه!$BA$13)</f>
        <v>37</v>
      </c>
      <c r="N263" s="214">
        <f t="shared" si="9"/>
        <v>-4.5</v>
      </c>
      <c r="O263" s="166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8"/>
    </row>
    <row r="264" spans="2:27" ht="20.100000000000001" hidden="1" customHeight="1">
      <c r="B264" s="200">
        <v>8</v>
      </c>
      <c r="C264" s="201" t="str">
        <f>IF('لیست کنترل نمرات مستمر و پایانی'!$Q$1&gt;0,'لیست کنترل نمرات مستمر و پایانی'!$Q$1,"-----")</f>
        <v>ادبیات فارسی</v>
      </c>
      <c r="D264" s="202"/>
      <c r="E264" s="202"/>
      <c r="F264" s="203"/>
      <c r="G264" s="204">
        <f>IF(J264="--","--",'لیست کنترل نمرات مستمر و پایانی'!$Q$2)</f>
        <v>2</v>
      </c>
      <c r="H264" s="205">
        <f>IF('لیست کنترل نمرات مستمر و پایانی'!$Q$13&gt;0,'لیست کنترل نمرات مستمر و پایانی'!$Q$13,"--")</f>
        <v>12</v>
      </c>
      <c r="I264" s="205">
        <f>IF('لیست کنترل نمرات مستمر و پایانی'!$R$13&gt;0,'لیست کنترل نمرات مستمر و پایانی'!$R$13,"--")</f>
        <v>6</v>
      </c>
      <c r="J264" s="205">
        <f>IF('4'!$Q$13&gt;0,'4'!$Q$13,"--")</f>
        <v>8</v>
      </c>
      <c r="K264" s="206">
        <f>IF(J264="--","--",'4'!$Q$48)</f>
        <v>8.25</v>
      </c>
      <c r="L264" s="206"/>
      <c r="M264" s="205">
        <f>IF(J264="--","--",رتبه!$BC$13)</f>
        <v>20</v>
      </c>
      <c r="N264" s="207">
        <f t="shared" si="9"/>
        <v>-0.25</v>
      </c>
      <c r="O264" s="166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8"/>
    </row>
    <row r="265" spans="2:27" ht="20.100000000000001" hidden="1" customHeight="1">
      <c r="B265" s="208">
        <v>9</v>
      </c>
      <c r="C265" s="209" t="str">
        <f>IF('لیست کنترل نمرات مستمر و پایانی'!$S$1&gt;0,'لیست کنترل نمرات مستمر و پایانی'!$S$1,"-----")</f>
        <v>قافیه و عروض</v>
      </c>
      <c r="D265" s="210"/>
      <c r="E265" s="210"/>
      <c r="F265" s="211"/>
      <c r="G265" s="212">
        <f>IF(J265="--","--",'لیست کنترل نمرات مستمر و پایانی'!$S$2)</f>
        <v>2</v>
      </c>
      <c r="H265" s="213">
        <f>IF('لیست کنترل نمرات مستمر و پایانی'!$S$13&gt;0,'لیست کنترل نمرات مستمر و پایانی'!$S$13,"--")</f>
        <v>12</v>
      </c>
      <c r="I265" s="213">
        <f>IF('لیست کنترل نمرات مستمر و پایانی'!$T$13&gt;0,'لیست کنترل نمرات مستمر و پایانی'!$T$13,"--")</f>
        <v>13</v>
      </c>
      <c r="J265" s="213">
        <f>IF('4'!$S$13&gt;0,'4'!$S$13,"--")</f>
        <v>12.75</v>
      </c>
      <c r="K265" s="167">
        <f>IF(J265="--","--",'4'!$S$48)</f>
        <v>11.5</v>
      </c>
      <c r="L265" s="167"/>
      <c r="M265" s="213">
        <f>IF(J265="--","--",رتبه!$BE$13)</f>
        <v>12</v>
      </c>
      <c r="N265" s="214">
        <f t="shared" si="9"/>
        <v>1.25</v>
      </c>
      <c r="O265" s="166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8"/>
    </row>
    <row r="266" spans="2:27" ht="20.100000000000001" hidden="1" customHeight="1">
      <c r="B266" s="200">
        <v>10</v>
      </c>
      <c r="C266" s="201" t="str">
        <f>IF('لیست کنترل نمرات مستمر و پایانی'!$U$1&gt;0,'لیست کنترل نمرات مستمر و پایانی'!$U$1,"-----")</f>
        <v>عربی</v>
      </c>
      <c r="D266" s="202"/>
      <c r="E266" s="202"/>
      <c r="F266" s="203"/>
      <c r="G266" s="204">
        <f>IF(J266="--","--",'لیست کنترل نمرات مستمر و پایانی'!$U$2)</f>
        <v>2</v>
      </c>
      <c r="H266" s="205">
        <f>IF('لیست کنترل نمرات مستمر و پایانی'!$U$13&gt;0,'لیست کنترل نمرات مستمر و پایانی'!$U$13,"--")</f>
        <v>20</v>
      </c>
      <c r="I266" s="205">
        <f>IF('لیست کنترل نمرات مستمر و پایانی'!$V$13&gt;0,'لیست کنترل نمرات مستمر و پایانی'!$V$13,"--")</f>
        <v>20</v>
      </c>
      <c r="J266" s="205">
        <f>IF('4'!$U$13&gt;0,'4'!$U$13,"--")</f>
        <v>20</v>
      </c>
      <c r="K266" s="206">
        <f>IF(J266="--","--",'4'!$U$48)</f>
        <v>19.25</v>
      </c>
      <c r="L266" s="206"/>
      <c r="M266" s="205">
        <f>IF(J266="--","--",رتبه!$BG$13)</f>
        <v>1</v>
      </c>
      <c r="N266" s="207">
        <f t="shared" si="9"/>
        <v>0.75</v>
      </c>
      <c r="O266" s="166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8"/>
    </row>
    <row r="267" spans="2:27" ht="20.100000000000001" hidden="1" customHeight="1">
      <c r="B267" s="208">
        <v>11</v>
      </c>
      <c r="C267" s="209" t="str">
        <f>IF('لیست کنترل نمرات مستمر و پایانی'!$W$1&gt;0,'لیست کنترل نمرات مستمر و پایانی'!$W$1,"-----")</f>
        <v>ریاضی</v>
      </c>
      <c r="D267" s="210"/>
      <c r="E267" s="210"/>
      <c r="F267" s="211"/>
      <c r="G267" s="212">
        <f>IF(J267="--","--",'لیست کنترل نمرات مستمر و پایانی'!$W$2)</f>
        <v>4</v>
      </c>
      <c r="H267" s="213">
        <f>IF('لیست کنترل نمرات مستمر و پایانی'!$W$13&gt;0,'لیست کنترل نمرات مستمر و پایانی'!$W$13,"--")</f>
        <v>13</v>
      </c>
      <c r="I267" s="213">
        <f>IF('لیست کنترل نمرات مستمر و پایانی'!$X$13&gt;0,'لیست کنترل نمرات مستمر و پایانی'!$X$13,"--")</f>
        <v>11</v>
      </c>
      <c r="J267" s="213">
        <f>IF('4'!$W$13&gt;0,'4'!$W$13,"--")</f>
        <v>11.75</v>
      </c>
      <c r="K267" s="167">
        <f>IF(J267="--","--",'4'!$W$48)</f>
        <v>12.5</v>
      </c>
      <c r="L267" s="167"/>
      <c r="M267" s="213">
        <f>IF(J267="--","--",رتبه!$BI$13)</f>
        <v>25</v>
      </c>
      <c r="N267" s="214">
        <f t="shared" si="9"/>
        <v>-0.75</v>
      </c>
      <c r="O267" s="166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8"/>
    </row>
    <row r="268" spans="2:27" ht="20.100000000000001" hidden="1" customHeight="1">
      <c r="B268" s="200">
        <v>12</v>
      </c>
      <c r="C268" s="201" t="str">
        <f>IF('لیست کنترل نمرات مستمر و پایانی'!$Y$1&gt;0,'لیست کنترل نمرات مستمر و پایانی'!$Y$1,"-----")</f>
        <v>زیست شناسی</v>
      </c>
      <c r="D268" s="202"/>
      <c r="E268" s="202"/>
      <c r="F268" s="203"/>
      <c r="G268" s="204">
        <f>IF(J268="--","--",'لیست کنترل نمرات مستمر و پایانی'!$Y$2)</f>
        <v>4</v>
      </c>
      <c r="H268" s="205">
        <f>IF('لیست کنترل نمرات مستمر و پایانی'!$Y$13&gt;0,'لیست کنترل نمرات مستمر و پایانی'!$Y$13,"--")</f>
        <v>20</v>
      </c>
      <c r="I268" s="205">
        <f>IF('لیست کنترل نمرات مستمر و پایانی'!$Z$13&gt;0,'لیست کنترل نمرات مستمر و پایانی'!$Z$13,"--")</f>
        <v>20</v>
      </c>
      <c r="J268" s="205">
        <f>IF('4'!$Y$13&gt;0,'4'!$Y$13,"--")</f>
        <v>20</v>
      </c>
      <c r="K268" s="206">
        <f>IF(J268="--","--",'4'!$Y$48)</f>
        <v>17</v>
      </c>
      <c r="L268" s="206"/>
      <c r="M268" s="205">
        <f>IF(J268="--","--",رتبه!$BK$13)</f>
        <v>1</v>
      </c>
      <c r="N268" s="207">
        <f t="shared" si="9"/>
        <v>3</v>
      </c>
      <c r="O268" s="166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8"/>
    </row>
    <row r="269" spans="2:27" ht="20.100000000000001" hidden="1" customHeight="1">
      <c r="B269" s="208">
        <v>13</v>
      </c>
      <c r="C269" s="209" t="str">
        <f>IF('لیست کنترل نمرات مستمر و پایانی'!$AA$1&gt;0,'لیست کنترل نمرات مستمر و پایانی'!$AA$1,"-----")</f>
        <v>جغرافیای استان</v>
      </c>
      <c r="D269" s="210"/>
      <c r="E269" s="210"/>
      <c r="F269" s="211"/>
      <c r="G269" s="212">
        <f>IF(J269="--","--",'لیست کنترل نمرات مستمر و پایانی'!$AA$2)</f>
        <v>3</v>
      </c>
      <c r="H269" s="213">
        <f>IF('لیست کنترل نمرات مستمر و پایانی'!$AA$13&gt;0,'لیست کنترل نمرات مستمر و پایانی'!$AA$13,"--")</f>
        <v>20</v>
      </c>
      <c r="I269" s="213">
        <f>IF('لیست کنترل نمرات مستمر و پایانی'!$AB$13&gt;0,'لیست کنترل نمرات مستمر و پایانی'!$AB$13,"--")</f>
        <v>20</v>
      </c>
      <c r="J269" s="213">
        <f>IF('4'!$AA$13&gt;0,'4'!$AA$13,"--")</f>
        <v>20</v>
      </c>
      <c r="K269" s="167">
        <f>IF(J269="--","--",'4'!$AA$48)</f>
        <v>16.5</v>
      </c>
      <c r="L269" s="167"/>
      <c r="M269" s="213">
        <f>IF(J269="--","--",رتبه!$BM$13)</f>
        <v>1</v>
      </c>
      <c r="N269" s="214">
        <f t="shared" si="9"/>
        <v>3.5</v>
      </c>
      <c r="O269" s="166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8"/>
    </row>
    <row r="270" spans="2:27" ht="20.100000000000001" hidden="1" customHeight="1">
      <c r="B270" s="200">
        <v>14</v>
      </c>
      <c r="C270" s="201" t="str">
        <f>IF('لیست کنترل نمرات مستمر و پایانی'!$AC$1&gt;0,'لیست کنترل نمرات مستمر و پایانی'!$AC$1,"-----")</f>
        <v>نگارش</v>
      </c>
      <c r="D270" s="202"/>
      <c r="E270" s="202"/>
      <c r="F270" s="203"/>
      <c r="G270" s="204">
        <f>IF(J270="--","--",'لیست کنترل نمرات مستمر و پایانی'!$AC$2)</f>
        <v>2</v>
      </c>
      <c r="H270" s="205">
        <f>IF('لیست کنترل نمرات مستمر و پایانی'!$AC$13&gt;0,'لیست کنترل نمرات مستمر و پایانی'!$AC$13,"--")</f>
        <v>20</v>
      </c>
      <c r="I270" s="205">
        <f>IF('لیست کنترل نمرات مستمر و پایانی'!$AD$13&gt;0,'لیست کنترل نمرات مستمر و پایانی'!$AD$13,"--")</f>
        <v>20</v>
      </c>
      <c r="J270" s="205">
        <f>IF('4'!$AC$13&gt;0,'4'!$AC$13,"--")</f>
        <v>20</v>
      </c>
      <c r="K270" s="206">
        <f>IF(J270="--","--",'4'!$AC$48)</f>
        <v>19.75</v>
      </c>
      <c r="L270" s="206"/>
      <c r="M270" s="205">
        <f>IF(J270="--","--",رتبه!$BO$13)</f>
        <v>1</v>
      </c>
      <c r="N270" s="207">
        <f t="shared" si="9"/>
        <v>0.25</v>
      </c>
      <c r="O270" s="166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8"/>
    </row>
    <row r="271" spans="2:27" ht="20.100000000000001" hidden="1" customHeight="1">
      <c r="B271" s="208">
        <v>15</v>
      </c>
      <c r="C271" s="209" t="str">
        <f>IF('لیست کنترل نمرات مستمر و پایانی'!$AE$1&gt;0,'لیست کنترل نمرات مستمر و پایانی'!$AE$1,"-----")</f>
        <v>متون ادبی</v>
      </c>
      <c r="D271" s="210"/>
      <c r="E271" s="210"/>
      <c r="F271" s="211"/>
      <c r="G271" s="212">
        <f>IF(J271="--","--",'لیست کنترل نمرات مستمر و پایانی'!$AE$2)</f>
        <v>2</v>
      </c>
      <c r="H271" s="213">
        <f>IF('لیست کنترل نمرات مستمر و پایانی'!$AE$13&gt;0,'لیست کنترل نمرات مستمر و پایانی'!$AE$13,"--")</f>
        <v>20</v>
      </c>
      <c r="I271" s="213">
        <f>IF('لیست کنترل نمرات مستمر و پایانی'!$AF$13&gt;0,'لیست کنترل نمرات مستمر و پایانی'!$AF$13,"--")</f>
        <v>20</v>
      </c>
      <c r="J271" s="213">
        <f>IF('4'!$AE$13&gt;0,'4'!$AE$13,"--")</f>
        <v>20</v>
      </c>
      <c r="K271" s="167">
        <f>IF(J271="--","--",'4'!$AE$48)</f>
        <v>19.25</v>
      </c>
      <c r="L271" s="167"/>
      <c r="M271" s="213">
        <f>IF(J271="--","--",رتبه!$BQ$13)</f>
        <v>1</v>
      </c>
      <c r="N271" s="214">
        <f t="shared" si="9"/>
        <v>0.75</v>
      </c>
      <c r="O271" s="166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8"/>
    </row>
    <row r="272" spans="2:27" ht="20.100000000000001" hidden="1" customHeight="1">
      <c r="B272" s="200">
        <v>16</v>
      </c>
      <c r="C272" s="201" t="str">
        <f>IF('لیست کنترل نمرات مستمر و پایانی'!$AG$1&gt;0,'لیست کنترل نمرات مستمر و پایانی'!$AG$1,"-----")</f>
        <v>آمادگی دفاعی</v>
      </c>
      <c r="D272" s="202"/>
      <c r="E272" s="202"/>
      <c r="F272" s="203"/>
      <c r="G272" s="204">
        <f>IF(J272="--","--",'لیست کنترل نمرات مستمر و پایانی'!$AG$2)</f>
        <v>3</v>
      </c>
      <c r="H272" s="205">
        <f>IF('لیست کنترل نمرات مستمر و پایانی'!$AG$13&gt;0,'لیست کنترل نمرات مستمر و پایانی'!$AG$13,"--")</f>
        <v>20</v>
      </c>
      <c r="I272" s="205">
        <f>IF('لیست کنترل نمرات مستمر و پایانی'!$AH$13&gt;0,'لیست کنترل نمرات مستمر و پایانی'!$AH$13,"--")</f>
        <v>20</v>
      </c>
      <c r="J272" s="205">
        <f>IF('4'!$AG$13&gt;0,'4'!$AG$13,"--")</f>
        <v>20</v>
      </c>
      <c r="K272" s="206">
        <f>IF(J272="--","--",'4'!$AG$48)</f>
        <v>17.25</v>
      </c>
      <c r="L272" s="206"/>
      <c r="M272" s="205">
        <f>IF(J272="--","--",رتبه!$BS$13)</f>
        <v>1</v>
      </c>
      <c r="N272" s="207">
        <f t="shared" si="9"/>
        <v>2.75</v>
      </c>
      <c r="O272" s="166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8"/>
    </row>
    <row r="273" spans="2:27" ht="20.100000000000001" hidden="1" customHeight="1">
      <c r="B273" s="208">
        <v>17</v>
      </c>
      <c r="C273" s="209" t="str">
        <f>IF('لیست کنترل نمرات مستمر و پایانی'!$AI$1&gt;0,'لیست کنترل نمرات مستمر و پایانی'!$AI$1,"-----")</f>
        <v>تاریخ</v>
      </c>
      <c r="D273" s="210"/>
      <c r="E273" s="210"/>
      <c r="F273" s="211"/>
      <c r="G273" s="212">
        <f>IF(J273="--","--",'لیست کنترل نمرات مستمر و پایانی'!$AI$2)</f>
        <v>2</v>
      </c>
      <c r="H273" s="213">
        <f>IF('لیست کنترل نمرات مستمر و پایانی'!$AI$13&gt;0,'لیست کنترل نمرات مستمر و پایانی'!$AI$13,"--")</f>
        <v>15</v>
      </c>
      <c r="I273" s="213">
        <f>IF('لیست کنترل نمرات مستمر و پایانی'!$AJ$13&gt;0,'لیست کنترل نمرات مستمر و پایانی'!$AJ$13,"--")</f>
        <v>16</v>
      </c>
      <c r="J273" s="213">
        <f>IF('4'!$AI$13&gt;0,'4'!$AI$13,"--")</f>
        <v>15.75</v>
      </c>
      <c r="K273" s="167">
        <f>IF(J273="--","--",'4'!$AI$48)</f>
        <v>18.75</v>
      </c>
      <c r="L273" s="167"/>
      <c r="M273" s="213">
        <f>IF(J273="--","--",رتبه!$BU$13)</f>
        <v>34</v>
      </c>
      <c r="N273" s="214">
        <f t="shared" si="9"/>
        <v>-3</v>
      </c>
      <c r="O273" s="166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8"/>
    </row>
    <row r="274" spans="2:27" ht="20.100000000000001" hidden="1" customHeight="1">
      <c r="B274" s="200">
        <v>18</v>
      </c>
      <c r="C274" s="201" t="str">
        <f>IF('لیست کنترل نمرات مستمر و پایانی'!$AK$1&gt;0,'لیست کنترل نمرات مستمر و پایانی'!$AK$1,"-----")</f>
        <v>تربیت بدنی</v>
      </c>
      <c r="D274" s="202"/>
      <c r="E274" s="202"/>
      <c r="F274" s="203"/>
      <c r="G274" s="204">
        <f>IF(J274="--","--",'لیست کنترل نمرات مستمر و پایانی'!$AK$2)</f>
        <v>2</v>
      </c>
      <c r="H274" s="205" t="str">
        <f>IF('لیست کنترل نمرات مستمر و پایانی'!$AK$13&gt;0,'لیست کنترل نمرات مستمر و پایانی'!$AK$13,"--")</f>
        <v>--</v>
      </c>
      <c r="I274" s="205">
        <f>IF('لیست کنترل نمرات مستمر و پایانی'!$AL$13&gt;0,'لیست کنترل نمرات مستمر و پایانی'!$AL$13,"--")</f>
        <v>18</v>
      </c>
      <c r="J274" s="205">
        <f>IF('4'!$AK$13&gt;0,'4'!$AK$13,"--")</f>
        <v>18</v>
      </c>
      <c r="K274" s="206">
        <f>IF(J274="--","--",'4'!$AK$48)</f>
        <v>18.75</v>
      </c>
      <c r="L274" s="206"/>
      <c r="M274" s="205">
        <f>IF(J274="--","--",رتبه!$BW$13)</f>
        <v>26</v>
      </c>
      <c r="N274" s="207">
        <f t="shared" si="9"/>
        <v>-0.75</v>
      </c>
      <c r="O274" s="166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8"/>
    </row>
    <row r="275" spans="2:27" ht="20.100000000000001" hidden="1" customHeight="1" thickBot="1">
      <c r="B275" s="215">
        <v>19</v>
      </c>
      <c r="C275" s="216" t="str">
        <f>IF('لیست کنترل نمرات مستمر و پایانی'!$AM$1&gt;0,'لیست کنترل نمرات مستمر و پایانی'!$AM$1,"-----")</f>
        <v>انضباط</v>
      </c>
      <c r="D275" s="217"/>
      <c r="E275" s="217"/>
      <c r="F275" s="218"/>
      <c r="G275" s="219">
        <f>IF(J275="--","--",'لیست کنترل نمرات مستمر و پایانی'!$AM$2)</f>
        <v>2</v>
      </c>
      <c r="H275" s="220" t="str">
        <f>IF('لیست کنترل نمرات مستمر و پایانی'!$AM$13&gt;0,'لیست کنترل نمرات مستمر و پایانی'!$AM$13,"--")</f>
        <v>--</v>
      </c>
      <c r="I275" s="220">
        <f>IF('لیست کنترل نمرات مستمر و پایانی'!$AN$13&gt;0,'لیست کنترل نمرات مستمر و پایانی'!$AN$13,"--")</f>
        <v>20</v>
      </c>
      <c r="J275" s="220">
        <f>IF('4'!$AM$13&gt;0,'4'!$AM$13,"--")</f>
        <v>20</v>
      </c>
      <c r="K275" s="181">
        <f>IF(J275="--","--",'4'!$AM$48)</f>
        <v>14.5</v>
      </c>
      <c r="L275" s="181"/>
      <c r="M275" s="220">
        <f>IF(J275="--","--",رتبه!$BY$13)</f>
        <v>1</v>
      </c>
      <c r="N275" s="221">
        <f t="shared" si="9"/>
        <v>5.5</v>
      </c>
      <c r="O275" s="222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  <c r="AA275" s="182"/>
    </row>
    <row r="276" spans="2:27" ht="20.100000000000001" hidden="1" customHeight="1" thickBot="1"/>
    <row r="277" spans="2:27" ht="20.100000000000001" hidden="1" customHeight="1" thickBot="1">
      <c r="B277" s="155"/>
      <c r="C277" s="156"/>
      <c r="D277" s="156"/>
      <c r="E277" s="156"/>
      <c r="F277" s="156"/>
      <c r="G277" s="157"/>
      <c r="H277" s="158"/>
      <c r="I277" s="159" t="str">
        <f>'ورود اطلاعات'!$C$6</f>
        <v>مدیریت آموزش و پرورش تهران</v>
      </c>
      <c r="J277" s="160"/>
      <c r="K277" s="160"/>
      <c r="L277" s="160"/>
      <c r="M277" s="160"/>
      <c r="N277" s="160"/>
      <c r="O277" s="160"/>
      <c r="P277" s="160"/>
      <c r="Q277" s="161"/>
      <c r="R277" s="158"/>
      <c r="S277" s="162" t="str">
        <f>'ورود نمرات'!$A$3</f>
        <v>نام</v>
      </c>
      <c r="T277" s="163"/>
      <c r="U277" s="164"/>
      <c r="V277" s="165" t="str">
        <f>'ورود نمرات'!$A$14</f>
        <v xml:space="preserve">محمدحسین </v>
      </c>
      <c r="W277" s="156"/>
      <c r="X277" s="156"/>
      <c r="Y277" s="156"/>
      <c r="Z277" s="156"/>
      <c r="AA277" s="157"/>
    </row>
    <row r="278" spans="2:27" ht="20.100000000000001" hidden="1" customHeight="1">
      <c r="B278" s="166"/>
      <c r="C278" s="167"/>
      <c r="D278" s="167"/>
      <c r="E278" s="167"/>
      <c r="F278" s="167"/>
      <c r="G278" s="168"/>
      <c r="H278" s="158"/>
      <c r="I278" s="162" t="str">
        <f>'ورود اطلاعات'!$A$7</f>
        <v>نام واحد آموزشی</v>
      </c>
      <c r="J278" s="163"/>
      <c r="K278" s="164"/>
      <c r="L278" s="169" t="str">
        <f>'ورود اطلاعات'!$C$7</f>
        <v>دبیرستان دانش پسند</v>
      </c>
      <c r="M278" s="170"/>
      <c r="N278" s="170"/>
      <c r="O278" s="170"/>
      <c r="P278" s="170"/>
      <c r="Q278" s="171"/>
      <c r="R278" s="158"/>
      <c r="S278" s="172" t="str">
        <f>'ورود نمرات'!$B$3</f>
        <v>نام خانوادگی</v>
      </c>
      <c r="T278" s="173"/>
      <c r="U278" s="174"/>
      <c r="V278" s="175" t="str">
        <f>'ورود نمرات'!$B$14</f>
        <v>خسروآبادی</v>
      </c>
      <c r="W278" s="167"/>
      <c r="X278" s="167"/>
      <c r="Y278" s="167"/>
      <c r="Z278" s="167"/>
      <c r="AA278" s="168"/>
    </row>
    <row r="279" spans="2:27" ht="20.100000000000001" hidden="1" customHeight="1">
      <c r="B279" s="166"/>
      <c r="C279" s="167"/>
      <c r="D279" s="167"/>
      <c r="E279" s="167"/>
      <c r="F279" s="167"/>
      <c r="G279" s="168"/>
      <c r="H279" s="158"/>
      <c r="I279" s="172" t="str">
        <f>'ورود اطلاعات'!$A$2</f>
        <v>سال تحصیلی</v>
      </c>
      <c r="J279" s="173"/>
      <c r="K279" s="174"/>
      <c r="L279" s="175" t="str">
        <f>'ورود اطلاعات'!$C$2</f>
        <v>1402-1403</v>
      </c>
      <c r="M279" s="167"/>
      <c r="N279" s="167"/>
      <c r="O279" s="167"/>
      <c r="P279" s="167"/>
      <c r="Q279" s="168"/>
      <c r="R279" s="158"/>
      <c r="S279" s="172" t="str">
        <f>'ورود اطلاعات'!$A$4</f>
        <v>رشته</v>
      </c>
      <c r="T279" s="173"/>
      <c r="U279" s="174"/>
      <c r="V279" s="175" t="str">
        <f>'ورود اطلاعات'!$C$4</f>
        <v>انسانی</v>
      </c>
      <c r="W279" s="167"/>
      <c r="X279" s="167"/>
      <c r="Y279" s="167"/>
      <c r="Z279" s="167"/>
      <c r="AA279" s="168"/>
    </row>
    <row r="280" spans="2:27" ht="20.100000000000001" hidden="1" customHeight="1">
      <c r="B280" s="166"/>
      <c r="C280" s="167"/>
      <c r="D280" s="167"/>
      <c r="E280" s="167"/>
      <c r="F280" s="167"/>
      <c r="G280" s="168"/>
      <c r="H280" s="158"/>
      <c r="I280" s="172" t="str">
        <f>'ورود اطلاعات'!$A$3</f>
        <v>نوبت امتحانی</v>
      </c>
      <c r="J280" s="173"/>
      <c r="K280" s="174"/>
      <c r="L280" s="175" t="str">
        <f>'ورود اطلاعات'!$C$3</f>
        <v>نوبت اول</v>
      </c>
      <c r="M280" s="167"/>
      <c r="N280" s="167"/>
      <c r="O280" s="167"/>
      <c r="P280" s="167"/>
      <c r="Q280" s="168"/>
      <c r="R280" s="158"/>
      <c r="S280" s="172" t="str">
        <f>'لیست کنترل نمرات مستمر و پایانی'!$AO$1</f>
        <v>معدل</v>
      </c>
      <c r="T280" s="173"/>
      <c r="U280" s="174"/>
      <c r="V280" s="176">
        <f>'لیست کنترل نمرات مستمر و پایانی'!$AO$14</f>
        <v>12.484848484848486</v>
      </c>
      <c r="W280" s="167"/>
      <c r="X280" s="167"/>
      <c r="Y280" s="167"/>
      <c r="Z280" s="167"/>
      <c r="AA280" s="168"/>
    </row>
    <row r="281" spans="2:27" ht="20.100000000000001" hidden="1" customHeight="1" thickBot="1">
      <c r="B281" s="166"/>
      <c r="C281" s="167"/>
      <c r="D281" s="167"/>
      <c r="E281" s="167"/>
      <c r="F281" s="167"/>
      <c r="G281" s="168"/>
      <c r="H281" s="158"/>
      <c r="I281" s="177" t="str">
        <f>'ورود اطلاعات'!$A$5</f>
        <v>کلاس</v>
      </c>
      <c r="J281" s="178"/>
      <c r="K281" s="179"/>
      <c r="L281" s="180">
        <f>'ورود اطلاعات'!$C$5</f>
        <v>102</v>
      </c>
      <c r="M281" s="181"/>
      <c r="N281" s="181"/>
      <c r="O281" s="181"/>
      <c r="P281" s="181"/>
      <c r="Q281" s="182"/>
      <c r="R281" s="158"/>
      <c r="S281" s="177" t="str">
        <f>'لیست کنترل نمرات مستمر و پایانی'!$AP$1</f>
        <v>رتبه کلاسی</v>
      </c>
      <c r="T281" s="178"/>
      <c r="U281" s="179"/>
      <c r="V281" s="180">
        <f>'لیست کنترل نمرات مستمر و پایانی'!$AP$14</f>
        <v>39</v>
      </c>
      <c r="W281" s="181"/>
      <c r="X281" s="181"/>
      <c r="Y281" s="181"/>
      <c r="Z281" s="181"/>
      <c r="AA281" s="182"/>
    </row>
    <row r="282" spans="2:27" ht="20.100000000000001" hidden="1" customHeight="1" thickBot="1">
      <c r="B282" s="183"/>
      <c r="C282" s="184"/>
      <c r="D282" s="184"/>
      <c r="E282" s="184"/>
      <c r="F282" s="184"/>
      <c r="G282" s="185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</row>
    <row r="283" spans="2:27" ht="20.100000000000001" hidden="1" customHeight="1" thickBot="1">
      <c r="B283" s="186" t="s">
        <v>23</v>
      </c>
      <c r="C283" s="187" t="s">
        <v>9</v>
      </c>
      <c r="D283" s="188"/>
      <c r="E283" s="188"/>
      <c r="F283" s="189"/>
      <c r="G283" s="190" t="s">
        <v>20</v>
      </c>
      <c r="H283" s="191" t="s">
        <v>15</v>
      </c>
      <c r="I283" s="191" t="s">
        <v>16</v>
      </c>
      <c r="J283" s="191" t="s">
        <v>21</v>
      </c>
      <c r="K283" s="188" t="s">
        <v>22</v>
      </c>
      <c r="L283" s="188"/>
      <c r="M283" s="191" t="s">
        <v>19</v>
      </c>
      <c r="N283" s="192" t="s">
        <v>24</v>
      </c>
      <c r="O283" s="155"/>
      <c r="P283" s="156"/>
      <c r="Q283" s="156"/>
      <c r="R283" s="156"/>
      <c r="S283" s="156"/>
      <c r="T283" s="156"/>
      <c r="U283" s="156"/>
      <c r="V283" s="156"/>
      <c r="W283" s="156"/>
      <c r="X283" s="156"/>
      <c r="Y283" s="156"/>
      <c r="Z283" s="156"/>
      <c r="AA283" s="157"/>
    </row>
    <row r="284" spans="2:27" ht="20.100000000000001" hidden="1" customHeight="1">
      <c r="B284" s="193">
        <v>1</v>
      </c>
      <c r="C284" s="194" t="str">
        <f>IF('لیست کنترل نمرات مستمر و پایانی'!$C$1&gt;0,'لیست کنترل نمرات مستمر و پایانی'!$C$1,"-----")</f>
        <v>قرآن</v>
      </c>
      <c r="D284" s="195"/>
      <c r="E284" s="195"/>
      <c r="F284" s="196"/>
      <c r="G284" s="197">
        <f>IF(J284="--","--",'لیست کنترل نمرات مستمر و پایانی'!$C$2)</f>
        <v>2</v>
      </c>
      <c r="H284" s="198">
        <f>IF('لیست کنترل نمرات مستمر و پایانی'!$C$14&gt;0,'لیست کنترل نمرات مستمر و پایانی'!$C$14,"--")</f>
        <v>15</v>
      </c>
      <c r="I284" s="198">
        <f>IF('لیست کنترل نمرات مستمر و پایانی'!$D$14&gt;0,'لیست کنترل نمرات مستمر و پایانی'!$D$14,"--")</f>
        <v>15</v>
      </c>
      <c r="J284" s="198">
        <f>IF('4'!$C$14&gt;0,'4'!$C$14,"--")</f>
        <v>15</v>
      </c>
      <c r="K284" s="170">
        <f>IF(J284="--","--",'4'!$C$48)</f>
        <v>17.25</v>
      </c>
      <c r="L284" s="170"/>
      <c r="M284" s="198">
        <f>IF(J284="--","--",رتبه!$AO$14)</f>
        <v>34</v>
      </c>
      <c r="N284" s="199">
        <f t="shared" ref="N284:N302" si="10">IF(J284="--","--",J284-K284)</f>
        <v>-2.25</v>
      </c>
      <c r="O284" s="166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8"/>
    </row>
    <row r="285" spans="2:27" ht="20.100000000000001" hidden="1" customHeight="1">
      <c r="B285" s="200">
        <v>2</v>
      </c>
      <c r="C285" s="201" t="str">
        <f>IF('لیست کنترل نمرات مستمر و پایانی'!$E$1&gt;0,'لیست کنترل نمرات مستمر و پایانی'!$E$1,"-----")</f>
        <v>معارف اسلامی</v>
      </c>
      <c r="D285" s="202"/>
      <c r="E285" s="202"/>
      <c r="F285" s="203"/>
      <c r="G285" s="204">
        <f>IF(J285="--","--",'لیست کنترل نمرات مستمر و پایانی'!$E$2)</f>
        <v>2</v>
      </c>
      <c r="H285" s="205">
        <f>IF('لیست کنترل نمرات مستمر و پایانی'!$E$14&gt;0,'لیست کنترل نمرات مستمر و پایانی'!$E$14,"--")</f>
        <v>15</v>
      </c>
      <c r="I285" s="205">
        <f>IF('لیست کنترل نمرات مستمر و پایانی'!$F$14&gt;0,'لیست کنترل نمرات مستمر و پایانی'!$F$14,"--")</f>
        <v>12</v>
      </c>
      <c r="J285" s="205">
        <f>IF('4'!$E$14&gt;0,'4'!$E$14,"--")</f>
        <v>13</v>
      </c>
      <c r="K285" s="206">
        <f>IF(J285="--","--",'4'!$E$48)</f>
        <v>15.25</v>
      </c>
      <c r="L285" s="206"/>
      <c r="M285" s="205">
        <f>IF(J285="--","--",رتبه!$AQ$14)</f>
        <v>30</v>
      </c>
      <c r="N285" s="207">
        <f t="shared" si="10"/>
        <v>-2.25</v>
      </c>
      <c r="O285" s="166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8"/>
    </row>
    <row r="286" spans="2:27" ht="20.100000000000001" hidden="1" customHeight="1">
      <c r="B286" s="208">
        <v>3</v>
      </c>
      <c r="C286" s="209" t="str">
        <f>IF('لیست کنترل نمرات مستمر و پایانی'!$G$1&gt;0,'لیست کنترل نمرات مستمر و پایانی'!$G$1,"-----")</f>
        <v>فلسفه</v>
      </c>
      <c r="D286" s="210"/>
      <c r="E286" s="210"/>
      <c r="F286" s="211"/>
      <c r="G286" s="212">
        <f>IF(J286="--","--",'لیست کنترل نمرات مستمر و پایانی'!$G$2)</f>
        <v>2</v>
      </c>
      <c r="H286" s="213">
        <f>IF('لیست کنترل نمرات مستمر و پایانی'!$G$14&gt;0,'لیست کنترل نمرات مستمر و پایانی'!$G$14,"--")</f>
        <v>7</v>
      </c>
      <c r="I286" s="213">
        <f>IF('لیست کنترل نمرات مستمر و پایانی'!$H$14&gt;0,'لیست کنترل نمرات مستمر و پایانی'!$H$14,"--")</f>
        <v>6</v>
      </c>
      <c r="J286" s="213">
        <f>IF('4'!$G$14&gt;0,'4'!$G$14,"--")</f>
        <v>6.5</v>
      </c>
      <c r="K286" s="167">
        <f>IF(J286="--","--",'4'!$G$48)</f>
        <v>13.25</v>
      </c>
      <c r="L286" s="167"/>
      <c r="M286" s="213">
        <f>IF(J286="--","--",رتبه!$AS$14)</f>
        <v>35</v>
      </c>
      <c r="N286" s="214">
        <f t="shared" si="10"/>
        <v>-6.75</v>
      </c>
      <c r="O286" s="166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8"/>
    </row>
    <row r="287" spans="2:27" ht="20.100000000000001" hidden="1" customHeight="1">
      <c r="B287" s="200">
        <v>4</v>
      </c>
      <c r="C287" s="201" t="str">
        <f>IF('لیست کنترل نمرات مستمر و پایانی'!$I$1&gt;0,'لیست کنترل نمرات مستمر و پایانی'!$I$1,"-----")</f>
        <v>منطق</v>
      </c>
      <c r="D287" s="202"/>
      <c r="E287" s="202"/>
      <c r="F287" s="203"/>
      <c r="G287" s="204">
        <f>IF(J287="--","--",'لیست کنترل نمرات مستمر و پایانی'!$I$2)</f>
        <v>1</v>
      </c>
      <c r="H287" s="205">
        <f>IF('لیست کنترل نمرات مستمر و پایانی'!$I$14&gt;0,'لیست کنترل نمرات مستمر و پایانی'!$I$14,"--")</f>
        <v>11</v>
      </c>
      <c r="I287" s="205">
        <f>IF('لیست کنترل نمرات مستمر و پایانی'!$J$14&gt;0,'لیست کنترل نمرات مستمر و پایانی'!$J$14,"--")</f>
        <v>17</v>
      </c>
      <c r="J287" s="205">
        <f>IF('4'!$I$14&gt;0,'4'!$I$14,"--")</f>
        <v>15</v>
      </c>
      <c r="K287" s="206">
        <f>IF(J287="--","--",'4'!$I$48)</f>
        <v>18</v>
      </c>
      <c r="L287" s="206"/>
      <c r="M287" s="205">
        <f>IF(J287="--","--",رتبه!$AU$14)</f>
        <v>37</v>
      </c>
      <c r="N287" s="207">
        <f t="shared" si="10"/>
        <v>-3</v>
      </c>
      <c r="O287" s="166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8"/>
    </row>
    <row r="288" spans="2:27" ht="20.100000000000001" hidden="1" customHeight="1">
      <c r="B288" s="208">
        <v>5</v>
      </c>
      <c r="C288" s="209" t="str">
        <f>IF('لیست کنترل نمرات مستمر و پایانی'!$K$1&gt;0,'لیست کنترل نمرات مستمر و پایانی'!$K$1,"-----")</f>
        <v>جامعه شناسی</v>
      </c>
      <c r="D288" s="210"/>
      <c r="E288" s="210"/>
      <c r="F288" s="211"/>
      <c r="G288" s="212">
        <f>IF(J288="--","--",'لیست کنترل نمرات مستمر و پایانی'!$K$2)</f>
        <v>3</v>
      </c>
      <c r="H288" s="213">
        <f>IF('لیست کنترل نمرات مستمر و پایانی'!$K$14&gt;0,'لیست کنترل نمرات مستمر و پایانی'!$K$14,"--")</f>
        <v>8</v>
      </c>
      <c r="I288" s="213">
        <f>IF('لیست کنترل نمرات مستمر و پایانی'!$L$14&gt;0,'لیست کنترل نمرات مستمر و پایانی'!$L$14,"--")</f>
        <v>8</v>
      </c>
      <c r="J288" s="213">
        <f>IF('4'!$K$14&gt;0,'4'!$K$14,"--")</f>
        <v>8</v>
      </c>
      <c r="K288" s="167">
        <f>IF(J288="--","--",'4'!$K$48)</f>
        <v>14.25</v>
      </c>
      <c r="L288" s="167"/>
      <c r="M288" s="213">
        <f>IF(J288="--","--",رتبه!$AW$14)</f>
        <v>36</v>
      </c>
      <c r="N288" s="214">
        <f t="shared" si="10"/>
        <v>-6.25</v>
      </c>
      <c r="O288" s="166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8"/>
    </row>
    <row r="289" spans="1:28" ht="20.100000000000001" hidden="1" customHeight="1">
      <c r="B289" s="200">
        <v>6</v>
      </c>
      <c r="C289" s="201" t="str">
        <f>IF('لیست کنترل نمرات مستمر و پایانی'!$M$1&gt;0,'لیست کنترل نمرات مستمر و پایانی'!$M$1,"-----")</f>
        <v>روان شناسی</v>
      </c>
      <c r="D289" s="202"/>
      <c r="E289" s="202"/>
      <c r="F289" s="203"/>
      <c r="G289" s="204">
        <f>IF(J289="--","--",'لیست کنترل نمرات مستمر و پایانی'!$M$2)</f>
        <v>3</v>
      </c>
      <c r="H289" s="205">
        <f>IF('لیست کنترل نمرات مستمر و پایانی'!$M$14&gt;0,'لیست کنترل نمرات مستمر و پایانی'!$M$14,"--")</f>
        <v>14</v>
      </c>
      <c r="I289" s="205">
        <f>IF('لیست کنترل نمرات مستمر و پایانی'!$N$14&gt;0,'لیست کنترل نمرات مستمر و پایانی'!$N$14,"--")</f>
        <v>4</v>
      </c>
      <c r="J289" s="205">
        <f>IF('4'!$M$14&gt;0,'4'!$M$14,"--")</f>
        <v>7.5</v>
      </c>
      <c r="K289" s="206">
        <f>IF(J289="--","--",'4'!$M$48)</f>
        <v>12.25</v>
      </c>
      <c r="L289" s="206"/>
      <c r="M289" s="205">
        <f>IF(J289="--","--",رتبه!$AY$14)</f>
        <v>38</v>
      </c>
      <c r="N289" s="207">
        <f t="shared" si="10"/>
        <v>-4.75</v>
      </c>
      <c r="O289" s="166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8"/>
    </row>
    <row r="290" spans="1:28" ht="20.100000000000001" hidden="1" customHeight="1">
      <c r="B290" s="208">
        <v>7</v>
      </c>
      <c r="C290" s="209" t="str">
        <f>IF('لیست کنترل نمرات مستمر و پایانی'!$O$1&gt;0,'لیست کنترل نمرات مستمر و پایانی'!$O$1,"-----")</f>
        <v>زبان انگلیسی</v>
      </c>
      <c r="D290" s="210"/>
      <c r="E290" s="210"/>
      <c r="F290" s="211"/>
      <c r="G290" s="212">
        <f>IF(J290="--","--",'لیست کنترل نمرات مستمر و پایانی'!$O$2)</f>
        <v>1</v>
      </c>
      <c r="H290" s="213">
        <f>IF('لیست کنترل نمرات مستمر و پایانی'!$O$14&gt;0,'لیست کنترل نمرات مستمر و پایانی'!$O$14,"--")</f>
        <v>7</v>
      </c>
      <c r="I290" s="213">
        <f>IF('لیست کنترل نمرات مستمر و پایانی'!$P$14&gt;0,'لیست کنترل نمرات مستمر و پایانی'!$P$14,"--")</f>
        <v>6</v>
      </c>
      <c r="J290" s="213">
        <f>IF('4'!$O$14&gt;0,'4'!$O$14,"--")</f>
        <v>6.5</v>
      </c>
      <c r="K290" s="167">
        <f>IF(J290="--","--",'4'!$O$48)</f>
        <v>11.25</v>
      </c>
      <c r="L290" s="167"/>
      <c r="M290" s="213">
        <f>IF(J290="--","--",رتبه!$BA$14)</f>
        <v>39</v>
      </c>
      <c r="N290" s="214">
        <f t="shared" si="10"/>
        <v>-4.75</v>
      </c>
      <c r="O290" s="166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8"/>
    </row>
    <row r="291" spans="1:28" ht="20.100000000000001" hidden="1" customHeight="1">
      <c r="B291" s="200">
        <v>8</v>
      </c>
      <c r="C291" s="201" t="str">
        <f>IF('لیست کنترل نمرات مستمر و پایانی'!$Q$1&gt;0,'لیست کنترل نمرات مستمر و پایانی'!$Q$1,"-----")</f>
        <v>ادبیات فارسی</v>
      </c>
      <c r="D291" s="202"/>
      <c r="E291" s="202"/>
      <c r="F291" s="203"/>
      <c r="G291" s="204">
        <f>IF(J291="--","--",'لیست کنترل نمرات مستمر و پایانی'!$Q$2)</f>
        <v>2</v>
      </c>
      <c r="H291" s="205">
        <f>IF('لیست کنترل نمرات مستمر و پایانی'!$Q$14&gt;0,'لیست کنترل نمرات مستمر و پایانی'!$Q$14,"--")</f>
        <v>6</v>
      </c>
      <c r="I291" s="205">
        <f>IF('لیست کنترل نمرات مستمر و پایانی'!$R$14&gt;0,'لیست کنترل نمرات مستمر و پایانی'!$R$14,"--")</f>
        <v>1</v>
      </c>
      <c r="J291" s="205">
        <f>IF('4'!$Q$14&gt;0,'4'!$Q$14,"--")</f>
        <v>2.75</v>
      </c>
      <c r="K291" s="206">
        <f>IF(J291="--","--",'4'!$Q$48)</f>
        <v>8.25</v>
      </c>
      <c r="L291" s="206"/>
      <c r="M291" s="205">
        <f>IF(J291="--","--",رتبه!$BC$14)</f>
        <v>39</v>
      </c>
      <c r="N291" s="207">
        <f t="shared" si="10"/>
        <v>-5.5</v>
      </c>
      <c r="O291" s="166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8"/>
    </row>
    <row r="292" spans="1:28" ht="20.100000000000001" hidden="1" customHeight="1">
      <c r="B292" s="208">
        <v>9</v>
      </c>
      <c r="C292" s="209" t="str">
        <f>IF('لیست کنترل نمرات مستمر و پایانی'!$S$1&gt;0,'لیست کنترل نمرات مستمر و پایانی'!$S$1,"-----")</f>
        <v>قافیه و عروض</v>
      </c>
      <c r="D292" s="210"/>
      <c r="E292" s="210"/>
      <c r="F292" s="211"/>
      <c r="G292" s="212">
        <f>IF(J292="--","--",'لیست کنترل نمرات مستمر و پایانی'!$S$2)</f>
        <v>2</v>
      </c>
      <c r="H292" s="213">
        <f>IF('لیست کنترل نمرات مستمر و پایانی'!$S$14&gt;0,'لیست کنترل نمرات مستمر و پایانی'!$S$14,"--")</f>
        <v>16</v>
      </c>
      <c r="I292" s="213">
        <f>IF('لیست کنترل نمرات مستمر و پایانی'!$T$14&gt;0,'لیست کنترل نمرات مستمر و پایانی'!$T$14,"--")</f>
        <v>2</v>
      </c>
      <c r="J292" s="213">
        <f>IF('4'!$S$14&gt;0,'4'!$S$14,"--")</f>
        <v>6.75</v>
      </c>
      <c r="K292" s="167">
        <f>IF(J292="--","--",'4'!$S$48)</f>
        <v>11.5</v>
      </c>
      <c r="L292" s="167"/>
      <c r="M292" s="213">
        <f>IF(J292="--","--",رتبه!$BE$14)</f>
        <v>38</v>
      </c>
      <c r="N292" s="214">
        <f t="shared" si="10"/>
        <v>-4.75</v>
      </c>
      <c r="O292" s="166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8"/>
    </row>
    <row r="293" spans="1:28" ht="20.100000000000001" hidden="1" customHeight="1">
      <c r="B293" s="200">
        <v>10</v>
      </c>
      <c r="C293" s="201" t="str">
        <f>IF('لیست کنترل نمرات مستمر و پایانی'!$U$1&gt;0,'لیست کنترل نمرات مستمر و پایانی'!$U$1,"-----")</f>
        <v>عربی</v>
      </c>
      <c r="D293" s="202"/>
      <c r="E293" s="202"/>
      <c r="F293" s="203"/>
      <c r="G293" s="204">
        <f>IF(J293="--","--",'لیست کنترل نمرات مستمر و پایانی'!$U$2)</f>
        <v>2</v>
      </c>
      <c r="H293" s="205">
        <f>IF('لیست کنترل نمرات مستمر و پایانی'!$U$14&gt;0,'لیست کنترل نمرات مستمر و پایانی'!$U$14,"--")</f>
        <v>20</v>
      </c>
      <c r="I293" s="205">
        <f>IF('لیست کنترل نمرات مستمر و پایانی'!$V$14&gt;0,'لیست کنترل نمرات مستمر و پایانی'!$V$14,"--")</f>
        <v>20</v>
      </c>
      <c r="J293" s="205">
        <f>IF('4'!$U$14&gt;0,'4'!$U$14,"--")</f>
        <v>20</v>
      </c>
      <c r="K293" s="206">
        <f>IF(J293="--","--",'4'!$U$48)</f>
        <v>19.25</v>
      </c>
      <c r="L293" s="206"/>
      <c r="M293" s="205">
        <f>IF(J293="--","--",رتبه!$BG$14)</f>
        <v>1</v>
      </c>
      <c r="N293" s="207">
        <f t="shared" si="10"/>
        <v>0.75</v>
      </c>
      <c r="O293" s="166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8"/>
    </row>
    <row r="294" spans="1:28" ht="20.100000000000001" hidden="1" customHeight="1">
      <c r="B294" s="208">
        <v>11</v>
      </c>
      <c r="C294" s="209" t="str">
        <f>IF('لیست کنترل نمرات مستمر و پایانی'!$W$1&gt;0,'لیست کنترل نمرات مستمر و پایانی'!$W$1,"-----")</f>
        <v>ریاضی</v>
      </c>
      <c r="D294" s="210"/>
      <c r="E294" s="210"/>
      <c r="F294" s="211"/>
      <c r="G294" s="212">
        <f>IF(J294="--","--",'لیست کنترل نمرات مستمر و پایانی'!$W$2)</f>
        <v>4</v>
      </c>
      <c r="H294" s="213">
        <f>IF('لیست کنترل نمرات مستمر و پایانی'!$W$14&gt;0,'لیست کنترل نمرات مستمر و پایانی'!$W$14,"--")</f>
        <v>6</v>
      </c>
      <c r="I294" s="213">
        <f>IF('لیست کنترل نمرات مستمر و پایانی'!$X$14&gt;0,'لیست کنترل نمرات مستمر و پایانی'!$X$14,"--")</f>
        <v>6</v>
      </c>
      <c r="J294" s="213">
        <f>IF('4'!$W$14&gt;0,'4'!$W$14,"--")</f>
        <v>6</v>
      </c>
      <c r="K294" s="167">
        <f>IF(J294="--","--",'4'!$W$48)</f>
        <v>12.5</v>
      </c>
      <c r="L294" s="167"/>
      <c r="M294" s="213">
        <f>IF(J294="--","--",رتبه!$BI$14)</f>
        <v>38</v>
      </c>
      <c r="N294" s="214">
        <f t="shared" si="10"/>
        <v>-6.5</v>
      </c>
      <c r="O294" s="166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8"/>
    </row>
    <row r="295" spans="1:28" ht="20.100000000000001" hidden="1" customHeight="1">
      <c r="B295" s="200">
        <v>12</v>
      </c>
      <c r="C295" s="201" t="str">
        <f>IF('لیست کنترل نمرات مستمر و پایانی'!$Y$1&gt;0,'لیست کنترل نمرات مستمر و پایانی'!$Y$1,"-----")</f>
        <v>زیست شناسی</v>
      </c>
      <c r="D295" s="202"/>
      <c r="E295" s="202"/>
      <c r="F295" s="203"/>
      <c r="G295" s="204">
        <f>IF(J295="--","--",'لیست کنترل نمرات مستمر و پایانی'!$Y$2)</f>
        <v>4</v>
      </c>
      <c r="H295" s="205">
        <f>IF('لیست کنترل نمرات مستمر و پایانی'!$Y$14&gt;0,'لیست کنترل نمرات مستمر و پایانی'!$Y$14,"--")</f>
        <v>15</v>
      </c>
      <c r="I295" s="205">
        <f>IF('لیست کنترل نمرات مستمر و پایانی'!$Z$14&gt;0,'لیست کنترل نمرات مستمر و پایانی'!$Z$14,"--")</f>
        <v>16</v>
      </c>
      <c r="J295" s="205">
        <f>IF('4'!$Y$14&gt;0,'4'!$Y$14,"--")</f>
        <v>15.75</v>
      </c>
      <c r="K295" s="206">
        <f>IF(J295="--","--",'4'!$Y$48)</f>
        <v>17</v>
      </c>
      <c r="L295" s="206"/>
      <c r="M295" s="205">
        <f>IF(J295="--","--",رتبه!$BK$14)</f>
        <v>31</v>
      </c>
      <c r="N295" s="207">
        <f t="shared" si="10"/>
        <v>-1.25</v>
      </c>
      <c r="O295" s="166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8"/>
    </row>
    <row r="296" spans="1:28" ht="20.100000000000001" hidden="1" customHeight="1">
      <c r="B296" s="208">
        <v>13</v>
      </c>
      <c r="C296" s="209" t="str">
        <f>IF('لیست کنترل نمرات مستمر و پایانی'!$AA$1&gt;0,'لیست کنترل نمرات مستمر و پایانی'!$AA$1,"-----")</f>
        <v>جغرافیای استان</v>
      </c>
      <c r="D296" s="210"/>
      <c r="E296" s="210"/>
      <c r="F296" s="211"/>
      <c r="G296" s="212">
        <f>IF(J296="--","--",'لیست کنترل نمرات مستمر و پایانی'!$AA$2)</f>
        <v>3</v>
      </c>
      <c r="H296" s="213">
        <f>IF('لیست کنترل نمرات مستمر و پایانی'!$AA$14&gt;0,'لیست کنترل نمرات مستمر و پایانی'!$AA$14,"--")</f>
        <v>10</v>
      </c>
      <c r="I296" s="213" t="str">
        <f>IF('لیست کنترل نمرات مستمر و پایانی'!$AB$14&gt;0,'لیست کنترل نمرات مستمر و پایانی'!$AB$14,"--")</f>
        <v>غ م</v>
      </c>
      <c r="J296" s="213">
        <f>IF('4'!$AA$14&gt;0,'4'!$AA$14,"--")</f>
        <v>10</v>
      </c>
      <c r="K296" s="167">
        <f>IF(J296="--","--",'4'!$AA$48)</f>
        <v>16.5</v>
      </c>
      <c r="L296" s="167"/>
      <c r="M296" s="213">
        <f>IF(J296="--","--",رتبه!$BM$14)</f>
        <v>30</v>
      </c>
      <c r="N296" s="214">
        <f t="shared" si="10"/>
        <v>-6.5</v>
      </c>
      <c r="O296" s="166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8"/>
    </row>
    <row r="297" spans="1:28" ht="20.100000000000001" hidden="1" customHeight="1">
      <c r="B297" s="200">
        <v>14</v>
      </c>
      <c r="C297" s="201" t="str">
        <f>IF('لیست کنترل نمرات مستمر و پایانی'!$AC$1&gt;0,'لیست کنترل نمرات مستمر و پایانی'!$AC$1,"-----")</f>
        <v>نگارش</v>
      </c>
      <c r="D297" s="202"/>
      <c r="E297" s="202"/>
      <c r="F297" s="203"/>
      <c r="G297" s="204">
        <f>IF(J297="--","--",'لیست کنترل نمرات مستمر و پایانی'!$AC$2)</f>
        <v>2</v>
      </c>
      <c r="H297" s="205">
        <f>IF('لیست کنترل نمرات مستمر و پایانی'!$AC$14&gt;0,'لیست کنترل نمرات مستمر و پایانی'!$AC$14,"--")</f>
        <v>20</v>
      </c>
      <c r="I297" s="205">
        <f>IF('لیست کنترل نمرات مستمر و پایانی'!$AD$14&gt;0,'لیست کنترل نمرات مستمر و پایانی'!$AD$14,"--")</f>
        <v>20</v>
      </c>
      <c r="J297" s="205">
        <f>IF('4'!$AC$14&gt;0,'4'!$AC$14,"--")</f>
        <v>20</v>
      </c>
      <c r="K297" s="206">
        <f>IF(J297="--","--",'4'!$AC$48)</f>
        <v>19.75</v>
      </c>
      <c r="L297" s="206"/>
      <c r="M297" s="205">
        <f>IF(J297="--","--",رتبه!$BO$14)</f>
        <v>1</v>
      </c>
      <c r="N297" s="207">
        <f t="shared" si="10"/>
        <v>0.25</v>
      </c>
      <c r="O297" s="166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8"/>
    </row>
    <row r="298" spans="1:28" ht="20.100000000000001" hidden="1" customHeight="1">
      <c r="B298" s="208">
        <v>15</v>
      </c>
      <c r="C298" s="209" t="str">
        <f>IF('لیست کنترل نمرات مستمر و پایانی'!$AE$1&gt;0,'لیست کنترل نمرات مستمر و پایانی'!$AE$1,"-----")</f>
        <v>متون ادبی</v>
      </c>
      <c r="D298" s="210"/>
      <c r="E298" s="210"/>
      <c r="F298" s="211"/>
      <c r="G298" s="212">
        <f>IF(J298="--","--",'لیست کنترل نمرات مستمر و پایانی'!$AE$2)</f>
        <v>2</v>
      </c>
      <c r="H298" s="213">
        <f>IF('لیست کنترل نمرات مستمر و پایانی'!$AE$14&gt;0,'لیست کنترل نمرات مستمر و پایانی'!$AE$14,"--")</f>
        <v>20</v>
      </c>
      <c r="I298" s="213">
        <f>IF('لیست کنترل نمرات مستمر و پایانی'!$AF$14&gt;0,'لیست کنترل نمرات مستمر و پایانی'!$AF$14,"--")</f>
        <v>20</v>
      </c>
      <c r="J298" s="213">
        <f>IF('4'!$AE$14&gt;0,'4'!$AE$14,"--")</f>
        <v>20</v>
      </c>
      <c r="K298" s="167">
        <f>IF(J298="--","--",'4'!$AE$48)</f>
        <v>19.25</v>
      </c>
      <c r="L298" s="167"/>
      <c r="M298" s="213">
        <f>IF(J298="--","--",رتبه!$BQ$14)</f>
        <v>1</v>
      </c>
      <c r="N298" s="214">
        <f t="shared" si="10"/>
        <v>0.75</v>
      </c>
      <c r="O298" s="166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8"/>
    </row>
    <row r="299" spans="1:28" ht="20.100000000000001" hidden="1" customHeight="1">
      <c r="B299" s="200">
        <v>16</v>
      </c>
      <c r="C299" s="201" t="str">
        <f>IF('لیست کنترل نمرات مستمر و پایانی'!$AG$1&gt;0,'لیست کنترل نمرات مستمر و پایانی'!$AG$1,"-----")</f>
        <v>آمادگی دفاعی</v>
      </c>
      <c r="D299" s="202"/>
      <c r="E299" s="202"/>
      <c r="F299" s="203"/>
      <c r="G299" s="204">
        <f>IF(J299="--","--",'لیست کنترل نمرات مستمر و پایانی'!$AG$2)</f>
        <v>3</v>
      </c>
      <c r="H299" s="205">
        <f>IF('لیست کنترل نمرات مستمر و پایانی'!$AG$14&gt;0,'لیست کنترل نمرات مستمر و پایانی'!$AG$14,"--")</f>
        <v>20</v>
      </c>
      <c r="I299" s="205">
        <f>IF('لیست کنترل نمرات مستمر و پایانی'!$AH$14&gt;0,'لیست کنترل نمرات مستمر و پایانی'!$AH$14,"--")</f>
        <v>20</v>
      </c>
      <c r="J299" s="205">
        <f>IF('4'!$AG$14&gt;0,'4'!$AG$14,"--")</f>
        <v>20</v>
      </c>
      <c r="K299" s="206">
        <f>IF(J299="--","--",'4'!$AG$48)</f>
        <v>17.25</v>
      </c>
      <c r="L299" s="206"/>
      <c r="M299" s="205">
        <f>IF(J299="--","--",رتبه!$BS$14)</f>
        <v>1</v>
      </c>
      <c r="N299" s="207">
        <f t="shared" si="10"/>
        <v>2.75</v>
      </c>
      <c r="O299" s="166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8"/>
    </row>
    <row r="300" spans="1:28" ht="20.100000000000001" hidden="1" customHeight="1">
      <c r="B300" s="208">
        <v>17</v>
      </c>
      <c r="C300" s="209" t="str">
        <f>IF('لیست کنترل نمرات مستمر و پایانی'!$AI$1&gt;0,'لیست کنترل نمرات مستمر و پایانی'!$AI$1,"-----")</f>
        <v>تاریخ</v>
      </c>
      <c r="D300" s="210"/>
      <c r="E300" s="210"/>
      <c r="F300" s="211"/>
      <c r="G300" s="212">
        <f>IF(J300="--","--",'لیست کنترل نمرات مستمر و پایانی'!$AI$2)</f>
        <v>2</v>
      </c>
      <c r="H300" s="213">
        <f>IF('لیست کنترل نمرات مستمر و پایانی'!$AI$14&gt;0,'لیست کنترل نمرات مستمر و پایانی'!$AI$14,"--")</f>
        <v>20</v>
      </c>
      <c r="I300" s="213">
        <f>IF('لیست کنترل نمرات مستمر و پایانی'!$AJ$14&gt;0,'لیست کنترل نمرات مستمر و پایانی'!$AJ$14,"--")</f>
        <v>20</v>
      </c>
      <c r="J300" s="213">
        <f>IF('4'!$AI$14&gt;0,'4'!$AI$14,"--")</f>
        <v>20</v>
      </c>
      <c r="K300" s="167">
        <f>IF(J300="--","--",'4'!$AI$48)</f>
        <v>18.75</v>
      </c>
      <c r="L300" s="167"/>
      <c r="M300" s="213">
        <f>IF(J300="--","--",رتبه!$BU$14)</f>
        <v>1</v>
      </c>
      <c r="N300" s="214">
        <f t="shared" si="10"/>
        <v>1.25</v>
      </c>
      <c r="O300" s="166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8"/>
    </row>
    <row r="301" spans="1:28" ht="20.100000000000001" hidden="1" customHeight="1">
      <c r="B301" s="200">
        <v>18</v>
      </c>
      <c r="C301" s="201" t="str">
        <f>IF('لیست کنترل نمرات مستمر و پایانی'!$AK$1&gt;0,'لیست کنترل نمرات مستمر و پایانی'!$AK$1,"-----")</f>
        <v>تربیت بدنی</v>
      </c>
      <c r="D301" s="202"/>
      <c r="E301" s="202"/>
      <c r="F301" s="203"/>
      <c r="G301" s="204">
        <f>IF(J301="--","--",'لیست کنترل نمرات مستمر و پایانی'!$AK$2)</f>
        <v>2</v>
      </c>
      <c r="H301" s="205" t="str">
        <f>IF('لیست کنترل نمرات مستمر و پایانی'!$AK$14&gt;0,'لیست کنترل نمرات مستمر و پایانی'!$AK$14,"--")</f>
        <v>--</v>
      </c>
      <c r="I301" s="205">
        <f>IF('لیست کنترل نمرات مستمر و پایانی'!$AL$14&gt;0,'لیست کنترل نمرات مستمر و پایانی'!$AL$14,"--")</f>
        <v>16</v>
      </c>
      <c r="J301" s="205">
        <f>IF('4'!$AK$14&gt;0,'4'!$AK$14,"--")</f>
        <v>16</v>
      </c>
      <c r="K301" s="206">
        <f>IF(J301="--","--",'4'!$AK$48)</f>
        <v>18.75</v>
      </c>
      <c r="L301" s="206"/>
      <c r="M301" s="205">
        <f>IF(J301="--","--",رتبه!$BW$14)</f>
        <v>33</v>
      </c>
      <c r="N301" s="207">
        <f t="shared" si="10"/>
        <v>-2.75</v>
      </c>
      <c r="O301" s="166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8"/>
    </row>
    <row r="302" spans="1:28" ht="20.100000000000001" hidden="1" customHeight="1" thickBot="1">
      <c r="B302" s="215">
        <v>19</v>
      </c>
      <c r="C302" s="216" t="str">
        <f>IF('لیست کنترل نمرات مستمر و پایانی'!$AM$1&gt;0,'لیست کنترل نمرات مستمر و پایانی'!$AM$1,"-----")</f>
        <v>انضباط</v>
      </c>
      <c r="D302" s="217"/>
      <c r="E302" s="217"/>
      <c r="F302" s="218"/>
      <c r="G302" s="219">
        <f>IF(J302="--","--",'لیست کنترل نمرات مستمر و پایانی'!$AM$2)</f>
        <v>2</v>
      </c>
      <c r="H302" s="220" t="str">
        <f>IF('لیست کنترل نمرات مستمر و پایانی'!$AM$14&gt;0,'لیست کنترل نمرات مستمر و پایانی'!$AM$14,"--")</f>
        <v>--</v>
      </c>
      <c r="I302" s="220">
        <f>IF('لیست کنترل نمرات مستمر و پایانی'!$AN$14&gt;0,'لیست کنترل نمرات مستمر و پایانی'!$AN$14,"--")</f>
        <v>18</v>
      </c>
      <c r="J302" s="220">
        <f>IF('4'!$AM$14&gt;0,'4'!$AM$14,"--")</f>
        <v>18</v>
      </c>
      <c r="K302" s="181">
        <f>IF(J302="--","--",'4'!$AM$48)</f>
        <v>14.5</v>
      </c>
      <c r="L302" s="181"/>
      <c r="M302" s="220">
        <f>IF(J302="--","--",رتبه!$BY$14)</f>
        <v>13</v>
      </c>
      <c r="N302" s="221">
        <f t="shared" si="10"/>
        <v>3.5</v>
      </c>
      <c r="O302" s="222"/>
      <c r="P302" s="181"/>
      <c r="Q302" s="181"/>
      <c r="R302" s="181"/>
      <c r="S302" s="181"/>
      <c r="T302" s="181"/>
      <c r="U302" s="181"/>
      <c r="V302" s="181"/>
      <c r="W302" s="181"/>
      <c r="X302" s="181"/>
      <c r="Y302" s="181"/>
      <c r="Z302" s="181"/>
      <c r="AA302" s="182"/>
    </row>
    <row r="303" spans="1:28" ht="20.100000000000001" hidden="1" customHeight="1">
      <c r="B303" s="223"/>
      <c r="C303" s="224"/>
      <c r="D303" s="224"/>
      <c r="E303" s="224"/>
      <c r="F303" s="224"/>
      <c r="G303" s="225"/>
      <c r="H303" s="223"/>
      <c r="I303" s="223"/>
      <c r="J303" s="223"/>
      <c r="K303" s="223"/>
      <c r="L303" s="223"/>
      <c r="M303" s="223"/>
      <c r="N303" s="223"/>
      <c r="O303" s="223"/>
      <c r="P303" s="223"/>
      <c r="Q303" s="223"/>
      <c r="R303" s="223"/>
      <c r="S303" s="223"/>
      <c r="T303" s="223"/>
      <c r="U303" s="223"/>
      <c r="V303" s="223"/>
      <c r="W303" s="223"/>
      <c r="X303" s="223"/>
      <c r="Y303" s="223"/>
      <c r="Z303" s="223"/>
      <c r="AA303" s="223"/>
    </row>
    <row r="304" spans="1:28" ht="20.100000000000001" hidden="1" customHeight="1" thickBot="1">
      <c r="A304" s="226"/>
      <c r="B304" s="226"/>
      <c r="C304" s="226"/>
      <c r="D304" s="226"/>
      <c r="E304" s="226"/>
      <c r="F304" s="226"/>
      <c r="G304" s="226"/>
      <c r="H304" s="226"/>
      <c r="I304" s="226"/>
      <c r="J304" s="226"/>
      <c r="K304" s="226"/>
      <c r="L304" s="226"/>
      <c r="M304" s="226"/>
      <c r="N304" s="226"/>
      <c r="O304" s="226"/>
      <c r="P304" s="226"/>
      <c r="Q304" s="226"/>
      <c r="R304" s="226"/>
      <c r="S304" s="226"/>
      <c r="T304" s="226"/>
      <c r="U304" s="226"/>
      <c r="V304" s="226"/>
      <c r="W304" s="226"/>
      <c r="X304" s="226"/>
      <c r="Y304" s="226"/>
      <c r="Z304" s="226"/>
      <c r="AA304" s="226"/>
      <c r="AB304" s="226"/>
    </row>
    <row r="305" spans="2:27" ht="20.100000000000001" hidden="1" customHeight="1" thickBot="1">
      <c r="B305" s="155"/>
      <c r="C305" s="156"/>
      <c r="D305" s="156"/>
      <c r="E305" s="156"/>
      <c r="F305" s="156"/>
      <c r="G305" s="157"/>
      <c r="H305" s="158"/>
      <c r="I305" s="159" t="str">
        <f>'ورود اطلاعات'!$C$6</f>
        <v>مدیریت آموزش و پرورش تهران</v>
      </c>
      <c r="J305" s="160"/>
      <c r="K305" s="160"/>
      <c r="L305" s="160"/>
      <c r="M305" s="160"/>
      <c r="N305" s="160"/>
      <c r="O305" s="160"/>
      <c r="P305" s="160"/>
      <c r="Q305" s="161"/>
      <c r="R305" s="158"/>
      <c r="S305" s="162" t="str">
        <f>'ورود نمرات'!$A$3</f>
        <v>نام</v>
      </c>
      <c r="T305" s="163"/>
      <c r="U305" s="164"/>
      <c r="V305" s="165" t="str">
        <f>'ورود نمرات'!$A$15</f>
        <v xml:space="preserve">دانیال </v>
      </c>
      <c r="W305" s="156"/>
      <c r="X305" s="156"/>
      <c r="Y305" s="156"/>
      <c r="Z305" s="156"/>
      <c r="AA305" s="157"/>
    </row>
    <row r="306" spans="2:27" ht="20.100000000000001" hidden="1" customHeight="1">
      <c r="B306" s="166"/>
      <c r="C306" s="167"/>
      <c r="D306" s="167"/>
      <c r="E306" s="167"/>
      <c r="F306" s="167"/>
      <c r="G306" s="168"/>
      <c r="H306" s="158"/>
      <c r="I306" s="162" t="str">
        <f>'ورود اطلاعات'!$A$7</f>
        <v>نام واحد آموزشی</v>
      </c>
      <c r="J306" s="163"/>
      <c r="K306" s="164"/>
      <c r="L306" s="169" t="str">
        <f>'ورود اطلاعات'!$C$7</f>
        <v>دبیرستان دانش پسند</v>
      </c>
      <c r="M306" s="170"/>
      <c r="N306" s="170"/>
      <c r="O306" s="170"/>
      <c r="P306" s="170"/>
      <c r="Q306" s="171"/>
      <c r="R306" s="158"/>
      <c r="S306" s="172" t="str">
        <f>'ورود نمرات'!$B$3</f>
        <v>نام خانوادگی</v>
      </c>
      <c r="T306" s="173"/>
      <c r="U306" s="174"/>
      <c r="V306" s="175" t="str">
        <f>'ورود نمرات'!$B$15</f>
        <v>ربیعی مهر</v>
      </c>
      <c r="W306" s="167"/>
      <c r="X306" s="167"/>
      <c r="Y306" s="167"/>
      <c r="Z306" s="167"/>
      <c r="AA306" s="168"/>
    </row>
    <row r="307" spans="2:27" ht="20.100000000000001" hidden="1" customHeight="1">
      <c r="B307" s="166"/>
      <c r="C307" s="167"/>
      <c r="D307" s="167"/>
      <c r="E307" s="167"/>
      <c r="F307" s="167"/>
      <c r="G307" s="168"/>
      <c r="H307" s="158"/>
      <c r="I307" s="172" t="str">
        <f>'ورود اطلاعات'!$A$2</f>
        <v>سال تحصیلی</v>
      </c>
      <c r="J307" s="173"/>
      <c r="K307" s="174"/>
      <c r="L307" s="175" t="str">
        <f>'ورود اطلاعات'!$C$2</f>
        <v>1402-1403</v>
      </c>
      <c r="M307" s="167"/>
      <c r="N307" s="167"/>
      <c r="O307" s="167"/>
      <c r="P307" s="167"/>
      <c r="Q307" s="168"/>
      <c r="R307" s="158"/>
      <c r="S307" s="172" t="str">
        <f>'ورود اطلاعات'!$A$4</f>
        <v>رشته</v>
      </c>
      <c r="T307" s="173"/>
      <c r="U307" s="174"/>
      <c r="V307" s="175" t="str">
        <f>'ورود اطلاعات'!$C$4</f>
        <v>انسانی</v>
      </c>
      <c r="W307" s="167"/>
      <c r="X307" s="167"/>
      <c r="Y307" s="167"/>
      <c r="Z307" s="167"/>
      <c r="AA307" s="168"/>
    </row>
    <row r="308" spans="2:27" ht="20.100000000000001" hidden="1" customHeight="1">
      <c r="B308" s="166"/>
      <c r="C308" s="167"/>
      <c r="D308" s="167"/>
      <c r="E308" s="167"/>
      <c r="F308" s="167"/>
      <c r="G308" s="168"/>
      <c r="H308" s="158"/>
      <c r="I308" s="172" t="str">
        <f>'ورود اطلاعات'!$A$3</f>
        <v>نوبت امتحانی</v>
      </c>
      <c r="J308" s="173"/>
      <c r="K308" s="174"/>
      <c r="L308" s="175" t="str">
        <f>'ورود اطلاعات'!$C$3</f>
        <v>نوبت اول</v>
      </c>
      <c r="M308" s="167"/>
      <c r="N308" s="167"/>
      <c r="O308" s="167"/>
      <c r="P308" s="167"/>
      <c r="Q308" s="168"/>
      <c r="R308" s="158"/>
      <c r="S308" s="172" t="str">
        <f>'لیست کنترل نمرات مستمر و پایانی'!$AO$1</f>
        <v>معدل</v>
      </c>
      <c r="T308" s="173"/>
      <c r="U308" s="174"/>
      <c r="V308" s="176">
        <f>'لیست کنترل نمرات مستمر و پایانی'!$AO$15</f>
        <v>13.931818181818182</v>
      </c>
      <c r="W308" s="167"/>
      <c r="X308" s="167"/>
      <c r="Y308" s="167"/>
      <c r="Z308" s="167"/>
      <c r="AA308" s="168"/>
    </row>
    <row r="309" spans="2:27" ht="20.100000000000001" hidden="1" customHeight="1" thickBot="1">
      <c r="B309" s="166"/>
      <c r="C309" s="167"/>
      <c r="D309" s="167"/>
      <c r="E309" s="167"/>
      <c r="F309" s="167"/>
      <c r="G309" s="168"/>
      <c r="H309" s="158"/>
      <c r="I309" s="177" t="str">
        <f>'ورود اطلاعات'!$A$5</f>
        <v>کلاس</v>
      </c>
      <c r="J309" s="178"/>
      <c r="K309" s="179"/>
      <c r="L309" s="180">
        <f>'ورود اطلاعات'!$C$5</f>
        <v>102</v>
      </c>
      <c r="M309" s="181"/>
      <c r="N309" s="181"/>
      <c r="O309" s="181"/>
      <c r="P309" s="181"/>
      <c r="Q309" s="182"/>
      <c r="R309" s="158"/>
      <c r="S309" s="177" t="str">
        <f>'لیست کنترل نمرات مستمر و پایانی'!$AP$1</f>
        <v>رتبه کلاسی</v>
      </c>
      <c r="T309" s="178"/>
      <c r="U309" s="179"/>
      <c r="V309" s="180">
        <f>'لیست کنترل نمرات مستمر و پایانی'!$AP$15</f>
        <v>31</v>
      </c>
      <c r="W309" s="181"/>
      <c r="X309" s="181"/>
      <c r="Y309" s="181"/>
      <c r="Z309" s="181"/>
      <c r="AA309" s="182"/>
    </row>
    <row r="310" spans="2:27" ht="20.100000000000001" hidden="1" customHeight="1" thickBot="1">
      <c r="B310" s="183"/>
      <c r="C310" s="184"/>
      <c r="D310" s="184"/>
      <c r="E310" s="184"/>
      <c r="F310" s="184"/>
      <c r="G310" s="185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</row>
    <row r="311" spans="2:27" ht="20.100000000000001" hidden="1" customHeight="1" thickBot="1">
      <c r="B311" s="186" t="s">
        <v>23</v>
      </c>
      <c r="C311" s="187" t="s">
        <v>9</v>
      </c>
      <c r="D311" s="188"/>
      <c r="E311" s="188"/>
      <c r="F311" s="189"/>
      <c r="G311" s="190" t="s">
        <v>20</v>
      </c>
      <c r="H311" s="191" t="s">
        <v>15</v>
      </c>
      <c r="I311" s="191" t="s">
        <v>16</v>
      </c>
      <c r="J311" s="191" t="s">
        <v>21</v>
      </c>
      <c r="K311" s="188" t="s">
        <v>22</v>
      </c>
      <c r="L311" s="188"/>
      <c r="M311" s="191" t="s">
        <v>19</v>
      </c>
      <c r="N311" s="192" t="s">
        <v>24</v>
      </c>
      <c r="O311" s="155"/>
      <c r="P311" s="156"/>
      <c r="Q311" s="156"/>
      <c r="R311" s="156"/>
      <c r="S311" s="156"/>
      <c r="T311" s="156"/>
      <c r="U311" s="156"/>
      <c r="V311" s="156"/>
      <c r="W311" s="156"/>
      <c r="X311" s="156"/>
      <c r="Y311" s="156"/>
      <c r="Z311" s="156"/>
      <c r="AA311" s="157"/>
    </row>
    <row r="312" spans="2:27" ht="20.100000000000001" hidden="1" customHeight="1">
      <c r="B312" s="193">
        <v>1</v>
      </c>
      <c r="C312" s="194" t="str">
        <f>IF('لیست کنترل نمرات مستمر و پایانی'!$C$1&gt;0,'لیست کنترل نمرات مستمر و پایانی'!$C$1,"-----")</f>
        <v>قرآن</v>
      </c>
      <c r="D312" s="195"/>
      <c r="E312" s="195"/>
      <c r="F312" s="196"/>
      <c r="G312" s="197">
        <f>IF(J312="--","--",'لیست کنترل نمرات مستمر و پایانی'!$C$2)</f>
        <v>2</v>
      </c>
      <c r="H312" s="198">
        <f>IF('لیست کنترل نمرات مستمر و پایانی'!$C$15&gt;0,'لیست کنترل نمرات مستمر و پایانی'!$C$15,"--")</f>
        <v>20</v>
      </c>
      <c r="I312" s="198">
        <f>IF('لیست کنترل نمرات مستمر و پایانی'!$D$15&gt;0,'لیست کنترل نمرات مستمر و پایانی'!$D$15,"--")</f>
        <v>17</v>
      </c>
      <c r="J312" s="198">
        <f>IF('4'!$C$15&gt;0,'4'!$C$15,"--")</f>
        <v>18</v>
      </c>
      <c r="K312" s="170">
        <f>IF(J312="--","--",'4'!$C$48)</f>
        <v>17.25</v>
      </c>
      <c r="L312" s="170"/>
      <c r="M312" s="198">
        <f>IF(J312="--","--",رتبه!$AO$15)</f>
        <v>22</v>
      </c>
      <c r="N312" s="199">
        <f t="shared" ref="N312:N330" si="11">IF(J312="--","--",J312-K312)</f>
        <v>0.75</v>
      </c>
      <c r="O312" s="166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8"/>
    </row>
    <row r="313" spans="2:27" ht="20.100000000000001" hidden="1" customHeight="1">
      <c r="B313" s="200">
        <v>2</v>
      </c>
      <c r="C313" s="201" t="str">
        <f>IF('لیست کنترل نمرات مستمر و پایانی'!$E$1&gt;0,'لیست کنترل نمرات مستمر و پایانی'!$E$1,"-----")</f>
        <v>معارف اسلامی</v>
      </c>
      <c r="D313" s="202"/>
      <c r="E313" s="202"/>
      <c r="F313" s="203"/>
      <c r="G313" s="204">
        <f>IF(J313="--","--",'لیست کنترل نمرات مستمر و پایانی'!$E$2)</f>
        <v>2</v>
      </c>
      <c r="H313" s="205">
        <f>IF('لیست کنترل نمرات مستمر و پایانی'!$E$15&gt;0,'لیست کنترل نمرات مستمر و پایانی'!$E$15,"--")</f>
        <v>19</v>
      </c>
      <c r="I313" s="205">
        <f>IF('لیست کنترل نمرات مستمر و پایانی'!$F$15&gt;0,'لیست کنترل نمرات مستمر و پایانی'!$F$15,"--")</f>
        <v>11</v>
      </c>
      <c r="J313" s="205">
        <f>IF('4'!$E$15&gt;0,'4'!$E$15,"--")</f>
        <v>13.75</v>
      </c>
      <c r="K313" s="206">
        <f>IF(J313="--","--",'4'!$E$48)</f>
        <v>15.25</v>
      </c>
      <c r="L313" s="206"/>
      <c r="M313" s="205">
        <f>IF(J313="--","--",رتبه!$AQ$15)</f>
        <v>27</v>
      </c>
      <c r="N313" s="207">
        <f t="shared" si="11"/>
        <v>-1.5</v>
      </c>
      <c r="O313" s="166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8"/>
    </row>
    <row r="314" spans="2:27" ht="20.100000000000001" hidden="1" customHeight="1">
      <c r="B314" s="208">
        <v>3</v>
      </c>
      <c r="C314" s="209" t="str">
        <f>IF('لیست کنترل نمرات مستمر و پایانی'!$G$1&gt;0,'لیست کنترل نمرات مستمر و پایانی'!$G$1,"-----")</f>
        <v>فلسفه</v>
      </c>
      <c r="D314" s="210"/>
      <c r="E314" s="210"/>
      <c r="F314" s="211"/>
      <c r="G314" s="212">
        <f>IF(J314="--","--",'لیست کنترل نمرات مستمر و پایانی'!$G$2)</f>
        <v>2</v>
      </c>
      <c r="H314" s="213">
        <f>IF('لیست کنترل نمرات مستمر و پایانی'!$G$15&gt;0,'لیست کنترل نمرات مستمر و پایانی'!$G$15,"--")</f>
        <v>15</v>
      </c>
      <c r="I314" s="213">
        <f>IF('لیست کنترل نمرات مستمر و پایانی'!$H$15&gt;0,'لیست کنترل نمرات مستمر و پایانی'!$H$15,"--")</f>
        <v>6</v>
      </c>
      <c r="J314" s="213">
        <f>IF('4'!$G$15&gt;0,'4'!$G$15,"--")</f>
        <v>9</v>
      </c>
      <c r="K314" s="167">
        <f>IF(J314="--","--",'4'!$G$48)</f>
        <v>13.25</v>
      </c>
      <c r="L314" s="167"/>
      <c r="M314" s="213">
        <f>IF(J314="--","--",رتبه!$AS$15)</f>
        <v>32</v>
      </c>
      <c r="N314" s="214">
        <f t="shared" si="11"/>
        <v>-4.25</v>
      </c>
      <c r="O314" s="166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8"/>
    </row>
    <row r="315" spans="2:27" ht="20.100000000000001" hidden="1" customHeight="1">
      <c r="B315" s="200">
        <v>4</v>
      </c>
      <c r="C315" s="201" t="str">
        <f>IF('لیست کنترل نمرات مستمر و پایانی'!$I$1&gt;0,'لیست کنترل نمرات مستمر و پایانی'!$I$1,"-----")</f>
        <v>منطق</v>
      </c>
      <c r="D315" s="202"/>
      <c r="E315" s="202"/>
      <c r="F315" s="203"/>
      <c r="G315" s="204">
        <f>IF(J315="--","--",'لیست کنترل نمرات مستمر و پایانی'!$I$2)</f>
        <v>1</v>
      </c>
      <c r="H315" s="205">
        <f>IF('لیست کنترل نمرات مستمر و پایانی'!$I$15&gt;0,'لیست کنترل نمرات مستمر و پایانی'!$I$15,"--")</f>
        <v>19</v>
      </c>
      <c r="I315" s="205">
        <f>IF('لیست کنترل نمرات مستمر و پایانی'!$J$15&gt;0,'لیست کنترل نمرات مستمر و پایانی'!$J$15,"--")</f>
        <v>17</v>
      </c>
      <c r="J315" s="205">
        <f>IF('4'!$I$15&gt;0,'4'!$I$15,"--")</f>
        <v>17.75</v>
      </c>
      <c r="K315" s="206">
        <f>IF(J315="--","--",'4'!$I$48)</f>
        <v>18</v>
      </c>
      <c r="L315" s="206"/>
      <c r="M315" s="205">
        <f>IF(J315="--","--",رتبه!$AU$15)</f>
        <v>27</v>
      </c>
      <c r="N315" s="207">
        <f t="shared" si="11"/>
        <v>-0.25</v>
      </c>
      <c r="O315" s="166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8"/>
    </row>
    <row r="316" spans="2:27" ht="20.100000000000001" hidden="1" customHeight="1">
      <c r="B316" s="208">
        <v>5</v>
      </c>
      <c r="C316" s="209" t="str">
        <f>IF('لیست کنترل نمرات مستمر و پایانی'!$K$1&gt;0,'لیست کنترل نمرات مستمر و پایانی'!$K$1,"-----")</f>
        <v>جامعه شناسی</v>
      </c>
      <c r="D316" s="210"/>
      <c r="E316" s="210"/>
      <c r="F316" s="211"/>
      <c r="G316" s="212">
        <f>IF(J316="--","--",'لیست کنترل نمرات مستمر و پایانی'!$K$2)</f>
        <v>3</v>
      </c>
      <c r="H316" s="213">
        <f>IF('لیست کنترل نمرات مستمر و پایانی'!$K$15&gt;0,'لیست کنترل نمرات مستمر و پایانی'!$K$15,"--")</f>
        <v>13</v>
      </c>
      <c r="I316" s="213">
        <f>IF('لیست کنترل نمرات مستمر و پایانی'!$L$15&gt;0,'لیست کنترل نمرات مستمر و پایانی'!$L$15,"--")</f>
        <v>13</v>
      </c>
      <c r="J316" s="213">
        <f>IF('4'!$K$15&gt;0,'4'!$K$15,"--")</f>
        <v>13</v>
      </c>
      <c r="K316" s="167">
        <f>IF(J316="--","--",'4'!$K$48)</f>
        <v>14.25</v>
      </c>
      <c r="L316" s="167"/>
      <c r="M316" s="213">
        <f>IF(J316="--","--",رتبه!$AW$15)</f>
        <v>27</v>
      </c>
      <c r="N316" s="214">
        <f t="shared" si="11"/>
        <v>-1.25</v>
      </c>
      <c r="O316" s="166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8"/>
    </row>
    <row r="317" spans="2:27" ht="20.100000000000001" hidden="1" customHeight="1">
      <c r="B317" s="200">
        <v>6</v>
      </c>
      <c r="C317" s="201" t="str">
        <f>IF('لیست کنترل نمرات مستمر و پایانی'!$M$1&gt;0,'لیست کنترل نمرات مستمر و پایانی'!$M$1,"-----")</f>
        <v>روان شناسی</v>
      </c>
      <c r="D317" s="202"/>
      <c r="E317" s="202"/>
      <c r="F317" s="203"/>
      <c r="G317" s="204">
        <f>IF(J317="--","--",'لیست کنترل نمرات مستمر و پایانی'!$M$2)</f>
        <v>3</v>
      </c>
      <c r="H317" s="205">
        <f>IF('لیست کنترل نمرات مستمر و پایانی'!$M$15&gt;0,'لیست کنترل نمرات مستمر و پایانی'!$M$15,"--")</f>
        <v>12</v>
      </c>
      <c r="I317" s="205">
        <f>IF('لیست کنترل نمرات مستمر و پایانی'!$N$15&gt;0,'لیست کنترل نمرات مستمر و پایانی'!$N$15,"--")</f>
        <v>7</v>
      </c>
      <c r="J317" s="205">
        <f>IF('4'!$M$15&gt;0,'4'!$M$15,"--")</f>
        <v>8.75</v>
      </c>
      <c r="K317" s="206">
        <f>IF(J317="--","--",'4'!$M$48)</f>
        <v>12.25</v>
      </c>
      <c r="L317" s="206"/>
      <c r="M317" s="205">
        <f>IF(J317="--","--",رتبه!$AY$15)</f>
        <v>32</v>
      </c>
      <c r="N317" s="207">
        <f t="shared" si="11"/>
        <v>-3.5</v>
      </c>
      <c r="O317" s="166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8"/>
    </row>
    <row r="318" spans="2:27" ht="20.100000000000001" hidden="1" customHeight="1">
      <c r="B318" s="208">
        <v>7</v>
      </c>
      <c r="C318" s="209" t="str">
        <f>IF('لیست کنترل نمرات مستمر و پایانی'!$O$1&gt;0,'لیست کنترل نمرات مستمر و پایانی'!$O$1,"-----")</f>
        <v>زبان انگلیسی</v>
      </c>
      <c r="D318" s="210"/>
      <c r="E318" s="210"/>
      <c r="F318" s="211"/>
      <c r="G318" s="212">
        <f>IF(J318="--","--",'لیست کنترل نمرات مستمر و پایانی'!$O$2)</f>
        <v>1</v>
      </c>
      <c r="H318" s="213">
        <f>IF('لیست کنترل نمرات مستمر و پایانی'!$O$15&gt;0,'لیست کنترل نمرات مستمر و پایانی'!$O$15,"--")</f>
        <v>13</v>
      </c>
      <c r="I318" s="213">
        <f>IF('لیست کنترل نمرات مستمر و پایانی'!$P$15&gt;0,'لیست کنترل نمرات مستمر و پایانی'!$P$15,"--")</f>
        <v>4</v>
      </c>
      <c r="J318" s="213">
        <f>IF('4'!$O$15&gt;0,'4'!$O$15,"--")</f>
        <v>7</v>
      </c>
      <c r="K318" s="167">
        <f>IF(J318="--","--",'4'!$O$48)</f>
        <v>11.25</v>
      </c>
      <c r="L318" s="167"/>
      <c r="M318" s="213">
        <f>IF(J318="--","--",رتبه!$BA$15)</f>
        <v>33</v>
      </c>
      <c r="N318" s="214">
        <f t="shared" si="11"/>
        <v>-4.25</v>
      </c>
      <c r="O318" s="166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8"/>
    </row>
    <row r="319" spans="2:27" ht="20.100000000000001" hidden="1" customHeight="1">
      <c r="B319" s="200">
        <v>8</v>
      </c>
      <c r="C319" s="201" t="str">
        <f>IF('لیست کنترل نمرات مستمر و پایانی'!$Q$1&gt;0,'لیست کنترل نمرات مستمر و پایانی'!$Q$1,"-----")</f>
        <v>ادبیات فارسی</v>
      </c>
      <c r="D319" s="202"/>
      <c r="E319" s="202"/>
      <c r="F319" s="203"/>
      <c r="G319" s="204">
        <f>IF(J319="--","--",'لیست کنترل نمرات مستمر و پایانی'!$Q$2)</f>
        <v>2</v>
      </c>
      <c r="H319" s="205">
        <f>IF('لیست کنترل نمرات مستمر و پایانی'!$Q$15&gt;0,'لیست کنترل نمرات مستمر و پایانی'!$Q$15,"--")</f>
        <v>5</v>
      </c>
      <c r="I319" s="205">
        <f>IF('لیست کنترل نمرات مستمر و پایانی'!$R$15&gt;0,'لیست کنترل نمرات مستمر و پایانی'!$R$15,"--")</f>
        <v>2</v>
      </c>
      <c r="J319" s="205">
        <f>IF('4'!$Q$15&gt;0,'4'!$Q$15,"--")</f>
        <v>3</v>
      </c>
      <c r="K319" s="206">
        <f>IF(J319="--","--",'4'!$Q$48)</f>
        <v>8.25</v>
      </c>
      <c r="L319" s="206"/>
      <c r="M319" s="205">
        <f>IF(J319="--","--",رتبه!$BC$15)</f>
        <v>37</v>
      </c>
      <c r="N319" s="207">
        <f t="shared" si="11"/>
        <v>-5.25</v>
      </c>
      <c r="O319" s="166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8"/>
    </row>
    <row r="320" spans="2:27" ht="20.100000000000001" hidden="1" customHeight="1">
      <c r="B320" s="208">
        <v>9</v>
      </c>
      <c r="C320" s="209" t="str">
        <f>IF('لیست کنترل نمرات مستمر و پایانی'!$S$1&gt;0,'لیست کنترل نمرات مستمر و پایانی'!$S$1,"-----")</f>
        <v>قافیه و عروض</v>
      </c>
      <c r="D320" s="210"/>
      <c r="E320" s="210"/>
      <c r="F320" s="211"/>
      <c r="G320" s="212">
        <f>IF(J320="--","--",'لیست کنترل نمرات مستمر و پایانی'!$S$2)</f>
        <v>2</v>
      </c>
      <c r="H320" s="213">
        <f>IF('لیست کنترل نمرات مستمر و پایانی'!$S$15&gt;0,'لیست کنترل نمرات مستمر و پایانی'!$S$15,"--")</f>
        <v>17</v>
      </c>
      <c r="I320" s="213">
        <f>IF('لیست کنترل نمرات مستمر و پایانی'!$T$15&gt;0,'لیست کنترل نمرات مستمر و پایانی'!$T$15,"--")</f>
        <v>5</v>
      </c>
      <c r="J320" s="213">
        <f>IF('4'!$S$15&gt;0,'4'!$S$15,"--")</f>
        <v>9</v>
      </c>
      <c r="K320" s="167">
        <f>IF(J320="--","--",'4'!$S$48)</f>
        <v>11.5</v>
      </c>
      <c r="L320" s="167"/>
      <c r="M320" s="213">
        <f>IF(J320="--","--",رتبه!$BE$15)</f>
        <v>29</v>
      </c>
      <c r="N320" s="214">
        <f t="shared" si="11"/>
        <v>-2.5</v>
      </c>
      <c r="O320" s="166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8"/>
    </row>
    <row r="321" spans="2:27" ht="20.100000000000001" hidden="1" customHeight="1">
      <c r="B321" s="200">
        <v>10</v>
      </c>
      <c r="C321" s="201" t="str">
        <f>IF('لیست کنترل نمرات مستمر و پایانی'!$U$1&gt;0,'لیست کنترل نمرات مستمر و پایانی'!$U$1,"-----")</f>
        <v>عربی</v>
      </c>
      <c r="D321" s="202"/>
      <c r="E321" s="202"/>
      <c r="F321" s="203"/>
      <c r="G321" s="204">
        <f>IF(J321="--","--",'لیست کنترل نمرات مستمر و پایانی'!$U$2)</f>
        <v>2</v>
      </c>
      <c r="H321" s="205">
        <f>IF('لیست کنترل نمرات مستمر و پایانی'!$U$15&gt;0,'لیست کنترل نمرات مستمر و پایانی'!$U$15,"--")</f>
        <v>20</v>
      </c>
      <c r="I321" s="205">
        <f>IF('لیست کنترل نمرات مستمر و پایانی'!$V$15&gt;0,'لیست کنترل نمرات مستمر و پایانی'!$V$15,"--")</f>
        <v>20</v>
      </c>
      <c r="J321" s="205">
        <f>IF('4'!$U$15&gt;0,'4'!$U$15,"--")</f>
        <v>20</v>
      </c>
      <c r="K321" s="206">
        <f>IF(J321="--","--",'4'!$U$48)</f>
        <v>19.25</v>
      </c>
      <c r="L321" s="206"/>
      <c r="M321" s="205">
        <f>IF(J321="--","--",رتبه!$BG$15)</f>
        <v>1</v>
      </c>
      <c r="N321" s="207">
        <f t="shared" si="11"/>
        <v>0.75</v>
      </c>
      <c r="O321" s="166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8"/>
    </row>
    <row r="322" spans="2:27" ht="20.100000000000001" hidden="1" customHeight="1">
      <c r="B322" s="208">
        <v>11</v>
      </c>
      <c r="C322" s="209" t="str">
        <f>IF('لیست کنترل نمرات مستمر و پایانی'!$W$1&gt;0,'لیست کنترل نمرات مستمر و پایانی'!$W$1,"-----")</f>
        <v>ریاضی</v>
      </c>
      <c r="D322" s="210"/>
      <c r="E322" s="210"/>
      <c r="F322" s="211"/>
      <c r="G322" s="212">
        <f>IF(J322="--","--",'لیست کنترل نمرات مستمر و پایانی'!$W$2)</f>
        <v>4</v>
      </c>
      <c r="H322" s="213">
        <f>IF('لیست کنترل نمرات مستمر و پایانی'!$W$15&gt;0,'لیست کنترل نمرات مستمر و پایانی'!$W$15,"--")</f>
        <v>6</v>
      </c>
      <c r="I322" s="213">
        <f>IF('لیست کنترل نمرات مستمر و پایانی'!$X$15&gt;0,'لیست کنترل نمرات مستمر و پایانی'!$X$15,"--")</f>
        <v>6</v>
      </c>
      <c r="J322" s="213">
        <f>IF('4'!$W$15&gt;0,'4'!$W$15,"--")</f>
        <v>6</v>
      </c>
      <c r="K322" s="167">
        <f>IF(J322="--","--",'4'!$W$48)</f>
        <v>12.5</v>
      </c>
      <c r="L322" s="167"/>
      <c r="M322" s="213">
        <f>IF(J322="--","--",رتبه!$BI$15)</f>
        <v>38</v>
      </c>
      <c r="N322" s="214">
        <f t="shared" si="11"/>
        <v>-6.5</v>
      </c>
      <c r="O322" s="166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8"/>
    </row>
    <row r="323" spans="2:27" ht="20.100000000000001" hidden="1" customHeight="1">
      <c r="B323" s="200">
        <v>12</v>
      </c>
      <c r="C323" s="201" t="str">
        <f>IF('لیست کنترل نمرات مستمر و پایانی'!$Y$1&gt;0,'لیست کنترل نمرات مستمر و پایانی'!$Y$1,"-----")</f>
        <v>زیست شناسی</v>
      </c>
      <c r="D323" s="202"/>
      <c r="E323" s="202"/>
      <c r="F323" s="203"/>
      <c r="G323" s="204">
        <f>IF(J323="--","--",'لیست کنترل نمرات مستمر و پایانی'!$Y$2)</f>
        <v>4</v>
      </c>
      <c r="H323" s="205">
        <f>IF('لیست کنترل نمرات مستمر و پایانی'!$Y$15&gt;0,'لیست کنترل نمرات مستمر و پایانی'!$Y$15,"--")</f>
        <v>20</v>
      </c>
      <c r="I323" s="205">
        <f>IF('لیست کنترل نمرات مستمر و پایانی'!$Z$15&gt;0,'لیست کنترل نمرات مستمر و پایانی'!$Z$15,"--")</f>
        <v>18</v>
      </c>
      <c r="J323" s="205">
        <f>IF('4'!$Y$15&gt;0,'4'!$Y$15,"--")</f>
        <v>18.75</v>
      </c>
      <c r="K323" s="206">
        <f>IF(J323="--","--",'4'!$Y$48)</f>
        <v>17</v>
      </c>
      <c r="L323" s="206"/>
      <c r="M323" s="205">
        <f>IF(J323="--","--",رتبه!$BK$15)</f>
        <v>20</v>
      </c>
      <c r="N323" s="207">
        <f t="shared" si="11"/>
        <v>1.75</v>
      </c>
      <c r="O323" s="166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8"/>
    </row>
    <row r="324" spans="2:27" ht="20.100000000000001" hidden="1" customHeight="1">
      <c r="B324" s="208">
        <v>13</v>
      </c>
      <c r="C324" s="209" t="str">
        <f>IF('لیست کنترل نمرات مستمر و پایانی'!$AA$1&gt;0,'لیست کنترل نمرات مستمر و پایانی'!$AA$1,"-----")</f>
        <v>جغرافیای استان</v>
      </c>
      <c r="D324" s="210"/>
      <c r="E324" s="210"/>
      <c r="F324" s="211"/>
      <c r="G324" s="212">
        <f>IF(J324="--","--",'لیست کنترل نمرات مستمر و پایانی'!$AA$2)</f>
        <v>3</v>
      </c>
      <c r="H324" s="213">
        <f>IF('لیست کنترل نمرات مستمر و پایانی'!$AA$15&gt;0,'لیست کنترل نمرات مستمر و پایانی'!$AA$15,"--")</f>
        <v>10</v>
      </c>
      <c r="I324" s="213">
        <f>IF('لیست کنترل نمرات مستمر و پایانی'!$AB$15&gt;0,'لیست کنترل نمرات مستمر و پایانی'!$AB$15,"--")</f>
        <v>10</v>
      </c>
      <c r="J324" s="213">
        <f>IF('4'!$AA$15&gt;0,'4'!$AA$15,"--")</f>
        <v>10</v>
      </c>
      <c r="K324" s="167">
        <f>IF(J324="--","--",'4'!$AA$48)</f>
        <v>16.5</v>
      </c>
      <c r="L324" s="167"/>
      <c r="M324" s="213">
        <f>IF(J324="--","--",رتبه!$BM$15)</f>
        <v>30</v>
      </c>
      <c r="N324" s="214">
        <f t="shared" si="11"/>
        <v>-6.5</v>
      </c>
      <c r="O324" s="166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8"/>
    </row>
    <row r="325" spans="2:27" ht="20.100000000000001" hidden="1" customHeight="1">
      <c r="B325" s="200">
        <v>14</v>
      </c>
      <c r="C325" s="201" t="str">
        <f>IF('لیست کنترل نمرات مستمر و پایانی'!$AC$1&gt;0,'لیست کنترل نمرات مستمر و پایانی'!$AC$1,"-----")</f>
        <v>نگارش</v>
      </c>
      <c r="D325" s="202"/>
      <c r="E325" s="202"/>
      <c r="F325" s="203"/>
      <c r="G325" s="204">
        <f>IF(J325="--","--",'لیست کنترل نمرات مستمر و پایانی'!$AC$2)</f>
        <v>2</v>
      </c>
      <c r="H325" s="205">
        <f>IF('لیست کنترل نمرات مستمر و پایانی'!$AC$15&gt;0,'لیست کنترل نمرات مستمر و پایانی'!$AC$15,"--")</f>
        <v>20</v>
      </c>
      <c r="I325" s="205">
        <f>IF('لیست کنترل نمرات مستمر و پایانی'!$AD$15&gt;0,'لیست کنترل نمرات مستمر و پایانی'!$AD$15,"--")</f>
        <v>20</v>
      </c>
      <c r="J325" s="205">
        <f>IF('4'!$AC$15&gt;0,'4'!$AC$15,"--")</f>
        <v>20</v>
      </c>
      <c r="K325" s="206">
        <f>IF(J325="--","--",'4'!$AC$48)</f>
        <v>19.75</v>
      </c>
      <c r="L325" s="206"/>
      <c r="M325" s="205">
        <f>IF(J325="--","--",رتبه!$BO$15)</f>
        <v>1</v>
      </c>
      <c r="N325" s="207">
        <f t="shared" si="11"/>
        <v>0.25</v>
      </c>
      <c r="O325" s="166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8"/>
    </row>
    <row r="326" spans="2:27" ht="20.100000000000001" hidden="1" customHeight="1">
      <c r="B326" s="208">
        <v>15</v>
      </c>
      <c r="C326" s="209" t="str">
        <f>IF('لیست کنترل نمرات مستمر و پایانی'!$AE$1&gt;0,'لیست کنترل نمرات مستمر و پایانی'!$AE$1,"-----")</f>
        <v>متون ادبی</v>
      </c>
      <c r="D326" s="210"/>
      <c r="E326" s="210"/>
      <c r="F326" s="211"/>
      <c r="G326" s="212">
        <f>IF(J326="--","--",'لیست کنترل نمرات مستمر و پایانی'!$AE$2)</f>
        <v>2</v>
      </c>
      <c r="H326" s="213">
        <f>IF('لیست کنترل نمرات مستمر و پایانی'!$AE$15&gt;0,'لیست کنترل نمرات مستمر و پایانی'!$AE$15,"--")</f>
        <v>20</v>
      </c>
      <c r="I326" s="213">
        <f>IF('لیست کنترل نمرات مستمر و پایانی'!$AF$15&gt;0,'لیست کنترل نمرات مستمر و پایانی'!$AF$15,"--")</f>
        <v>18</v>
      </c>
      <c r="J326" s="213">
        <f>IF('4'!$AE$15&gt;0,'4'!$AE$15,"--")</f>
        <v>18.75</v>
      </c>
      <c r="K326" s="167">
        <f>IF(J326="--","--",'4'!$AE$48)</f>
        <v>19.25</v>
      </c>
      <c r="L326" s="167"/>
      <c r="M326" s="213">
        <f>IF(J326="--","--",رتبه!$BQ$15)</f>
        <v>31</v>
      </c>
      <c r="N326" s="214">
        <f t="shared" si="11"/>
        <v>-0.5</v>
      </c>
      <c r="O326" s="166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8"/>
    </row>
    <row r="327" spans="2:27" ht="20.100000000000001" hidden="1" customHeight="1">
      <c r="B327" s="200">
        <v>16</v>
      </c>
      <c r="C327" s="201" t="str">
        <f>IF('لیست کنترل نمرات مستمر و پایانی'!$AG$1&gt;0,'لیست کنترل نمرات مستمر و پایانی'!$AG$1,"-----")</f>
        <v>آمادگی دفاعی</v>
      </c>
      <c r="D327" s="202"/>
      <c r="E327" s="202"/>
      <c r="F327" s="203"/>
      <c r="G327" s="204">
        <f>IF(J327="--","--",'لیست کنترل نمرات مستمر و پایانی'!$AG$2)</f>
        <v>3</v>
      </c>
      <c r="H327" s="205">
        <f>IF('لیست کنترل نمرات مستمر و پایانی'!$AG$15&gt;0,'لیست کنترل نمرات مستمر و پایانی'!$AG$15,"--")</f>
        <v>20</v>
      </c>
      <c r="I327" s="205">
        <f>IF('لیست کنترل نمرات مستمر و پایانی'!$AH$15&gt;0,'لیست کنترل نمرات مستمر و پایانی'!$AH$15,"--")</f>
        <v>20</v>
      </c>
      <c r="J327" s="205">
        <f>IF('4'!$AG$15&gt;0,'4'!$AG$15,"--")</f>
        <v>20</v>
      </c>
      <c r="K327" s="206">
        <f>IF(J327="--","--",'4'!$AG$48)</f>
        <v>17.25</v>
      </c>
      <c r="L327" s="206"/>
      <c r="M327" s="205">
        <f>IF(J327="--","--",رتبه!$BS$15)</f>
        <v>1</v>
      </c>
      <c r="N327" s="207">
        <f t="shared" si="11"/>
        <v>2.75</v>
      </c>
      <c r="O327" s="166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8"/>
    </row>
    <row r="328" spans="2:27" ht="20.100000000000001" hidden="1" customHeight="1">
      <c r="B328" s="208">
        <v>17</v>
      </c>
      <c r="C328" s="209" t="str">
        <f>IF('لیست کنترل نمرات مستمر و پایانی'!$AI$1&gt;0,'لیست کنترل نمرات مستمر و پایانی'!$AI$1,"-----")</f>
        <v>تاریخ</v>
      </c>
      <c r="D328" s="210"/>
      <c r="E328" s="210"/>
      <c r="F328" s="211"/>
      <c r="G328" s="212">
        <f>IF(J328="--","--",'لیست کنترل نمرات مستمر و پایانی'!$AI$2)</f>
        <v>2</v>
      </c>
      <c r="H328" s="213">
        <f>IF('لیست کنترل نمرات مستمر و پایانی'!$AI$15&gt;0,'لیست کنترل نمرات مستمر و پایانی'!$AI$15,"--")</f>
        <v>20</v>
      </c>
      <c r="I328" s="213">
        <f>IF('لیست کنترل نمرات مستمر و پایانی'!$AJ$15&gt;0,'لیست کنترل نمرات مستمر و پایانی'!$AJ$15,"--")</f>
        <v>20</v>
      </c>
      <c r="J328" s="213">
        <f>IF('4'!$AI$15&gt;0,'4'!$AI$15,"--")</f>
        <v>20</v>
      </c>
      <c r="K328" s="167">
        <f>IF(J328="--","--",'4'!$AI$48)</f>
        <v>18.75</v>
      </c>
      <c r="L328" s="167"/>
      <c r="M328" s="213">
        <f>IF(J328="--","--",رتبه!$BU$15)</f>
        <v>1</v>
      </c>
      <c r="N328" s="214">
        <f t="shared" si="11"/>
        <v>1.25</v>
      </c>
      <c r="O328" s="166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8"/>
    </row>
    <row r="329" spans="2:27" ht="20.100000000000001" hidden="1" customHeight="1">
      <c r="B329" s="200">
        <v>18</v>
      </c>
      <c r="C329" s="201" t="str">
        <f>IF('لیست کنترل نمرات مستمر و پایانی'!$AK$1&gt;0,'لیست کنترل نمرات مستمر و پایانی'!$AK$1,"-----")</f>
        <v>تربیت بدنی</v>
      </c>
      <c r="D329" s="202"/>
      <c r="E329" s="202"/>
      <c r="F329" s="203"/>
      <c r="G329" s="204">
        <f>IF(J329="--","--",'لیست کنترل نمرات مستمر و پایانی'!$AK$2)</f>
        <v>2</v>
      </c>
      <c r="H329" s="205" t="str">
        <f>IF('لیست کنترل نمرات مستمر و پایانی'!$AK$15&gt;0,'لیست کنترل نمرات مستمر و پایانی'!$AK$15,"--")</f>
        <v>--</v>
      </c>
      <c r="I329" s="205">
        <f>IF('لیست کنترل نمرات مستمر و پایانی'!$AL$15&gt;0,'لیست کنترل نمرات مستمر و پایانی'!$AL$15,"--")</f>
        <v>20</v>
      </c>
      <c r="J329" s="205">
        <f>IF('4'!$AK$15&gt;0,'4'!$AK$15,"--")</f>
        <v>20</v>
      </c>
      <c r="K329" s="206">
        <f>IF(J329="--","--",'4'!$AK$48)</f>
        <v>18.75</v>
      </c>
      <c r="L329" s="206"/>
      <c r="M329" s="205">
        <f>IF(J329="--","--",رتبه!$BW$15)</f>
        <v>1</v>
      </c>
      <c r="N329" s="207">
        <f t="shared" si="11"/>
        <v>1.25</v>
      </c>
      <c r="O329" s="166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8"/>
    </row>
    <row r="330" spans="2:27" ht="20.100000000000001" hidden="1" customHeight="1" thickBot="1">
      <c r="B330" s="215">
        <v>19</v>
      </c>
      <c r="C330" s="216" t="str">
        <f>IF('لیست کنترل نمرات مستمر و پایانی'!$AM$1&gt;0,'لیست کنترل نمرات مستمر و پایانی'!$AM$1,"-----")</f>
        <v>انضباط</v>
      </c>
      <c r="D330" s="217"/>
      <c r="E330" s="217"/>
      <c r="F330" s="218"/>
      <c r="G330" s="219">
        <f>IF(J330="--","--",'لیست کنترل نمرات مستمر و پایانی'!$AM$2)</f>
        <v>2</v>
      </c>
      <c r="H330" s="220" t="str">
        <f>IF('لیست کنترل نمرات مستمر و پایانی'!$AM$15&gt;0,'لیست کنترل نمرات مستمر و پایانی'!$AM$15,"--")</f>
        <v>--</v>
      </c>
      <c r="I330" s="220">
        <f>IF('لیست کنترل نمرات مستمر و پایانی'!$AN$15&gt;0,'لیست کنترل نمرات مستمر و پایانی'!$AN$15,"--")</f>
        <v>16</v>
      </c>
      <c r="J330" s="220">
        <f>IF('4'!$AM$15&gt;0,'4'!$AM$15,"--")</f>
        <v>16</v>
      </c>
      <c r="K330" s="181">
        <f>IF(J330="--","--",'4'!$AM$48)</f>
        <v>14.5</v>
      </c>
      <c r="L330" s="181"/>
      <c r="M330" s="220">
        <f>IF(J330="--","--",رتبه!$BY$15)</f>
        <v>20</v>
      </c>
      <c r="N330" s="221">
        <f t="shared" si="11"/>
        <v>1.5</v>
      </c>
      <c r="O330" s="222"/>
      <c r="P330" s="181"/>
      <c r="Q330" s="181"/>
      <c r="R330" s="181"/>
      <c r="S330" s="181"/>
      <c r="T330" s="181"/>
      <c r="U330" s="181"/>
      <c r="V330" s="181"/>
      <c r="W330" s="181"/>
      <c r="X330" s="181"/>
      <c r="Y330" s="181"/>
      <c r="Z330" s="181"/>
      <c r="AA330" s="182"/>
    </row>
    <row r="331" spans="2:27" ht="20.100000000000001" hidden="1" customHeight="1" thickBot="1"/>
    <row r="332" spans="2:27" ht="20.100000000000001" hidden="1" customHeight="1" thickBot="1">
      <c r="B332" s="155"/>
      <c r="C332" s="156"/>
      <c r="D332" s="156"/>
      <c r="E332" s="156"/>
      <c r="F332" s="156"/>
      <c r="G332" s="157"/>
      <c r="H332" s="158"/>
      <c r="I332" s="159" t="str">
        <f>'ورود اطلاعات'!$C$6</f>
        <v>مدیریت آموزش و پرورش تهران</v>
      </c>
      <c r="J332" s="160"/>
      <c r="K332" s="160"/>
      <c r="L332" s="160"/>
      <c r="M332" s="160"/>
      <c r="N332" s="160"/>
      <c r="O332" s="160"/>
      <c r="P332" s="160"/>
      <c r="Q332" s="161"/>
      <c r="R332" s="158"/>
      <c r="S332" s="162" t="str">
        <f>'ورود نمرات'!$A$3</f>
        <v>نام</v>
      </c>
      <c r="T332" s="163"/>
      <c r="U332" s="164"/>
      <c r="V332" s="165" t="str">
        <f>'ورود نمرات'!$A$16</f>
        <v xml:space="preserve">محمدنیما </v>
      </c>
      <c r="W332" s="156"/>
      <c r="X332" s="156"/>
      <c r="Y332" s="156"/>
      <c r="Z332" s="156"/>
      <c r="AA332" s="157"/>
    </row>
    <row r="333" spans="2:27" ht="20.100000000000001" hidden="1" customHeight="1">
      <c r="B333" s="166"/>
      <c r="C333" s="167"/>
      <c r="D333" s="167"/>
      <c r="E333" s="167"/>
      <c r="F333" s="167"/>
      <c r="G333" s="168"/>
      <c r="H333" s="158"/>
      <c r="I333" s="162" t="str">
        <f>'ورود اطلاعات'!$A$7</f>
        <v>نام واحد آموزشی</v>
      </c>
      <c r="J333" s="163"/>
      <c r="K333" s="164"/>
      <c r="L333" s="169" t="str">
        <f>'ورود اطلاعات'!$C$7</f>
        <v>دبیرستان دانش پسند</v>
      </c>
      <c r="M333" s="170"/>
      <c r="N333" s="170"/>
      <c r="O333" s="170"/>
      <c r="P333" s="170"/>
      <c r="Q333" s="171"/>
      <c r="R333" s="158"/>
      <c r="S333" s="172" t="str">
        <f>'ورود نمرات'!$B$3</f>
        <v>نام خانوادگی</v>
      </c>
      <c r="T333" s="173"/>
      <c r="U333" s="174"/>
      <c r="V333" s="175" t="str">
        <f>'ورود نمرات'!$B$16</f>
        <v>رحیمی فراهانی</v>
      </c>
      <c r="W333" s="167"/>
      <c r="X333" s="167"/>
      <c r="Y333" s="167"/>
      <c r="Z333" s="167"/>
      <c r="AA333" s="168"/>
    </row>
    <row r="334" spans="2:27" ht="20.100000000000001" hidden="1" customHeight="1">
      <c r="B334" s="166"/>
      <c r="C334" s="167"/>
      <c r="D334" s="167"/>
      <c r="E334" s="167"/>
      <c r="F334" s="167"/>
      <c r="G334" s="168"/>
      <c r="H334" s="158"/>
      <c r="I334" s="172" t="str">
        <f>'ورود اطلاعات'!$A$2</f>
        <v>سال تحصیلی</v>
      </c>
      <c r="J334" s="173"/>
      <c r="K334" s="174"/>
      <c r="L334" s="175" t="str">
        <f>'ورود اطلاعات'!$C$2</f>
        <v>1402-1403</v>
      </c>
      <c r="M334" s="167"/>
      <c r="N334" s="167"/>
      <c r="O334" s="167"/>
      <c r="P334" s="167"/>
      <c r="Q334" s="168"/>
      <c r="R334" s="158"/>
      <c r="S334" s="172" t="str">
        <f>'ورود اطلاعات'!$A$4</f>
        <v>رشته</v>
      </c>
      <c r="T334" s="173"/>
      <c r="U334" s="174"/>
      <c r="V334" s="175" t="str">
        <f>'ورود اطلاعات'!$C$4</f>
        <v>انسانی</v>
      </c>
      <c r="W334" s="167"/>
      <c r="X334" s="167"/>
      <c r="Y334" s="167"/>
      <c r="Z334" s="167"/>
      <c r="AA334" s="168"/>
    </row>
    <row r="335" spans="2:27" ht="20.100000000000001" hidden="1" customHeight="1">
      <c r="B335" s="166"/>
      <c r="C335" s="167"/>
      <c r="D335" s="167"/>
      <c r="E335" s="167"/>
      <c r="F335" s="167"/>
      <c r="G335" s="168"/>
      <c r="H335" s="158"/>
      <c r="I335" s="172" t="str">
        <f>'ورود اطلاعات'!$A$3</f>
        <v>نوبت امتحانی</v>
      </c>
      <c r="J335" s="173"/>
      <c r="K335" s="174"/>
      <c r="L335" s="175" t="str">
        <f>'ورود اطلاعات'!$C$3</f>
        <v>نوبت اول</v>
      </c>
      <c r="M335" s="167"/>
      <c r="N335" s="167"/>
      <c r="O335" s="167"/>
      <c r="P335" s="167"/>
      <c r="Q335" s="168"/>
      <c r="R335" s="158"/>
      <c r="S335" s="172" t="str">
        <f>'لیست کنترل نمرات مستمر و پایانی'!$AO$1</f>
        <v>معدل</v>
      </c>
      <c r="T335" s="173"/>
      <c r="U335" s="174"/>
      <c r="V335" s="176">
        <f>'لیست کنترل نمرات مستمر و پایانی'!$AO$16</f>
        <v>17.984848484848484</v>
      </c>
      <c r="W335" s="167"/>
      <c r="X335" s="167"/>
      <c r="Y335" s="167"/>
      <c r="Z335" s="167"/>
      <c r="AA335" s="168"/>
    </row>
    <row r="336" spans="2:27" ht="20.100000000000001" hidden="1" customHeight="1" thickBot="1">
      <c r="B336" s="166"/>
      <c r="C336" s="167"/>
      <c r="D336" s="167"/>
      <c r="E336" s="167"/>
      <c r="F336" s="167"/>
      <c r="G336" s="168"/>
      <c r="H336" s="158"/>
      <c r="I336" s="177" t="str">
        <f>'ورود اطلاعات'!$A$5</f>
        <v>کلاس</v>
      </c>
      <c r="J336" s="178"/>
      <c r="K336" s="179"/>
      <c r="L336" s="180">
        <f>'ورود اطلاعات'!$C$5</f>
        <v>102</v>
      </c>
      <c r="M336" s="181"/>
      <c r="N336" s="181"/>
      <c r="O336" s="181"/>
      <c r="P336" s="181"/>
      <c r="Q336" s="182"/>
      <c r="R336" s="158"/>
      <c r="S336" s="177" t="str">
        <f>'لیست کنترل نمرات مستمر و پایانی'!$AP$1</f>
        <v>رتبه کلاسی</v>
      </c>
      <c r="T336" s="178"/>
      <c r="U336" s="179"/>
      <c r="V336" s="180">
        <f>'لیست کنترل نمرات مستمر و پایانی'!$AP$16</f>
        <v>7</v>
      </c>
      <c r="W336" s="181"/>
      <c r="X336" s="181"/>
      <c r="Y336" s="181"/>
      <c r="Z336" s="181"/>
      <c r="AA336" s="182"/>
    </row>
    <row r="337" spans="2:27" ht="20.100000000000001" hidden="1" customHeight="1" thickBot="1">
      <c r="B337" s="183"/>
      <c r="C337" s="184"/>
      <c r="D337" s="184"/>
      <c r="E337" s="184"/>
      <c r="F337" s="184"/>
      <c r="G337" s="185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</row>
    <row r="338" spans="2:27" ht="20.100000000000001" hidden="1" customHeight="1" thickBot="1">
      <c r="B338" s="186" t="s">
        <v>23</v>
      </c>
      <c r="C338" s="187" t="s">
        <v>9</v>
      </c>
      <c r="D338" s="188"/>
      <c r="E338" s="188"/>
      <c r="F338" s="189"/>
      <c r="G338" s="190" t="s">
        <v>20</v>
      </c>
      <c r="H338" s="191" t="s">
        <v>15</v>
      </c>
      <c r="I338" s="191" t="s">
        <v>16</v>
      </c>
      <c r="J338" s="191" t="s">
        <v>21</v>
      </c>
      <c r="K338" s="188" t="s">
        <v>22</v>
      </c>
      <c r="L338" s="188"/>
      <c r="M338" s="191" t="s">
        <v>19</v>
      </c>
      <c r="N338" s="192" t="s">
        <v>24</v>
      </c>
      <c r="O338" s="155"/>
      <c r="P338" s="156"/>
      <c r="Q338" s="156"/>
      <c r="R338" s="156"/>
      <c r="S338" s="156"/>
      <c r="T338" s="156"/>
      <c r="U338" s="156"/>
      <c r="V338" s="156"/>
      <c r="W338" s="156"/>
      <c r="X338" s="156"/>
      <c r="Y338" s="156"/>
      <c r="Z338" s="156"/>
      <c r="AA338" s="157"/>
    </row>
    <row r="339" spans="2:27" ht="20.100000000000001" hidden="1" customHeight="1">
      <c r="B339" s="193">
        <v>1</v>
      </c>
      <c r="C339" s="194" t="str">
        <f>IF('لیست کنترل نمرات مستمر و پایانی'!$C$1&gt;0,'لیست کنترل نمرات مستمر و پایانی'!$C$1,"-----")</f>
        <v>قرآن</v>
      </c>
      <c r="D339" s="195"/>
      <c r="E339" s="195"/>
      <c r="F339" s="196"/>
      <c r="G339" s="197">
        <f>IF(J339="--","--",'لیست کنترل نمرات مستمر و پایانی'!$C$2)</f>
        <v>2</v>
      </c>
      <c r="H339" s="198">
        <f>IF('لیست کنترل نمرات مستمر و پایانی'!$C$16&gt;0,'لیست کنترل نمرات مستمر و پایانی'!$C$16,"--")</f>
        <v>20</v>
      </c>
      <c r="I339" s="198">
        <f>IF('لیست کنترل نمرات مستمر و پایانی'!$D$16&gt;0,'لیست کنترل نمرات مستمر و پایانی'!$D$16,"--")</f>
        <v>20</v>
      </c>
      <c r="J339" s="198">
        <f>IF('4'!$C$16&gt;0,'4'!$C$16,"--")</f>
        <v>20</v>
      </c>
      <c r="K339" s="170">
        <f>IF(J339="--","--",'4'!$C$48)</f>
        <v>17.25</v>
      </c>
      <c r="L339" s="170"/>
      <c r="M339" s="198">
        <f>IF(J339="--","--",رتبه!$AO$16)</f>
        <v>1</v>
      </c>
      <c r="N339" s="199">
        <f t="shared" ref="N339:N357" si="12">IF(J339="--","--",J339-K339)</f>
        <v>2.75</v>
      </c>
      <c r="O339" s="166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8"/>
    </row>
    <row r="340" spans="2:27" ht="20.100000000000001" hidden="1" customHeight="1">
      <c r="B340" s="200">
        <v>2</v>
      </c>
      <c r="C340" s="201" t="str">
        <f>IF('لیست کنترل نمرات مستمر و پایانی'!$E$1&gt;0,'لیست کنترل نمرات مستمر و پایانی'!$E$1,"-----")</f>
        <v>معارف اسلامی</v>
      </c>
      <c r="D340" s="202"/>
      <c r="E340" s="202"/>
      <c r="F340" s="203"/>
      <c r="G340" s="204">
        <f>IF(J340="--","--",'لیست کنترل نمرات مستمر و پایانی'!$E$2)</f>
        <v>2</v>
      </c>
      <c r="H340" s="205">
        <f>IF('لیست کنترل نمرات مستمر و پایانی'!$E$16&gt;0,'لیست کنترل نمرات مستمر و پایانی'!$E$16,"--")</f>
        <v>20</v>
      </c>
      <c r="I340" s="205">
        <f>IF('لیست کنترل نمرات مستمر و پایانی'!$F$16&gt;0,'لیست کنترل نمرات مستمر و پایانی'!$F$16,"--")</f>
        <v>19.5</v>
      </c>
      <c r="J340" s="205">
        <f>IF('4'!$E$16&gt;0,'4'!$E$16,"--")</f>
        <v>19.75</v>
      </c>
      <c r="K340" s="206">
        <f>IF(J340="--","--",'4'!$E$48)</f>
        <v>15.25</v>
      </c>
      <c r="L340" s="206"/>
      <c r="M340" s="205">
        <f>IF(J340="--","--",رتبه!$AQ$16)</f>
        <v>4</v>
      </c>
      <c r="N340" s="207">
        <f t="shared" si="12"/>
        <v>4.5</v>
      </c>
      <c r="O340" s="166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8"/>
    </row>
    <row r="341" spans="2:27" ht="20.100000000000001" hidden="1" customHeight="1">
      <c r="B341" s="208">
        <v>3</v>
      </c>
      <c r="C341" s="209" t="str">
        <f>IF('لیست کنترل نمرات مستمر و پایانی'!$G$1&gt;0,'لیست کنترل نمرات مستمر و پایانی'!$G$1,"-----")</f>
        <v>فلسفه</v>
      </c>
      <c r="D341" s="210"/>
      <c r="E341" s="210"/>
      <c r="F341" s="211"/>
      <c r="G341" s="212">
        <f>IF(J341="--","--",'لیست کنترل نمرات مستمر و پایانی'!$G$2)</f>
        <v>2</v>
      </c>
      <c r="H341" s="213">
        <f>IF('لیست کنترل نمرات مستمر و پایانی'!$G$16&gt;0,'لیست کنترل نمرات مستمر و پایانی'!$G$16,"--")</f>
        <v>20</v>
      </c>
      <c r="I341" s="213">
        <f>IF('لیست کنترل نمرات مستمر و پایانی'!$H$16&gt;0,'لیست کنترل نمرات مستمر و پایانی'!$H$16,"--")</f>
        <v>20</v>
      </c>
      <c r="J341" s="213">
        <f>IF('4'!$G$16&gt;0,'4'!$G$16,"--")</f>
        <v>20</v>
      </c>
      <c r="K341" s="167">
        <f>IF(J341="--","--",'4'!$G$48)</f>
        <v>13.25</v>
      </c>
      <c r="L341" s="167"/>
      <c r="M341" s="213">
        <f>IF(J341="--","--",رتبه!$AS$16)</f>
        <v>1</v>
      </c>
      <c r="N341" s="214">
        <f t="shared" si="12"/>
        <v>6.75</v>
      </c>
      <c r="O341" s="166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8"/>
    </row>
    <row r="342" spans="2:27" ht="20.100000000000001" hidden="1" customHeight="1">
      <c r="B342" s="200">
        <v>4</v>
      </c>
      <c r="C342" s="201" t="str">
        <f>IF('لیست کنترل نمرات مستمر و پایانی'!$I$1&gt;0,'لیست کنترل نمرات مستمر و پایانی'!$I$1,"-----")</f>
        <v>منطق</v>
      </c>
      <c r="D342" s="202"/>
      <c r="E342" s="202"/>
      <c r="F342" s="203"/>
      <c r="G342" s="204">
        <f>IF(J342="--","--",'لیست کنترل نمرات مستمر و پایانی'!$I$2)</f>
        <v>1</v>
      </c>
      <c r="H342" s="205">
        <f>IF('لیست کنترل نمرات مستمر و پایانی'!$I$16&gt;0,'لیست کنترل نمرات مستمر و پایانی'!$I$16,"--")</f>
        <v>20</v>
      </c>
      <c r="I342" s="205">
        <f>IF('لیست کنترل نمرات مستمر و پایانی'!$J$16&gt;0,'لیست کنترل نمرات مستمر و پایانی'!$J$16,"--")</f>
        <v>20</v>
      </c>
      <c r="J342" s="205">
        <f>IF('4'!$I$16&gt;0,'4'!$I$16,"--")</f>
        <v>20</v>
      </c>
      <c r="K342" s="206">
        <f>IF(J342="--","--",'4'!$I$48)</f>
        <v>18</v>
      </c>
      <c r="L342" s="206"/>
      <c r="M342" s="205">
        <f>IF(J342="--","--",رتبه!$AU$16)</f>
        <v>1</v>
      </c>
      <c r="N342" s="207">
        <f t="shared" si="12"/>
        <v>2</v>
      </c>
      <c r="O342" s="166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8"/>
    </row>
    <row r="343" spans="2:27" ht="20.100000000000001" hidden="1" customHeight="1">
      <c r="B343" s="208">
        <v>5</v>
      </c>
      <c r="C343" s="209" t="str">
        <f>IF('لیست کنترل نمرات مستمر و پایانی'!$K$1&gt;0,'لیست کنترل نمرات مستمر و پایانی'!$K$1,"-----")</f>
        <v>جامعه شناسی</v>
      </c>
      <c r="D343" s="210"/>
      <c r="E343" s="210"/>
      <c r="F343" s="211"/>
      <c r="G343" s="212">
        <f>IF(J343="--","--",'لیست کنترل نمرات مستمر و پایانی'!$K$2)</f>
        <v>3</v>
      </c>
      <c r="H343" s="213">
        <f>IF('لیست کنترل نمرات مستمر و پایانی'!$K$16&gt;0,'لیست کنترل نمرات مستمر و پایانی'!$K$16,"--")</f>
        <v>20</v>
      </c>
      <c r="I343" s="213">
        <f>IF('لیست کنترل نمرات مستمر و پایانی'!$L$16&gt;0,'لیست کنترل نمرات مستمر و پایانی'!$L$16,"--")</f>
        <v>20</v>
      </c>
      <c r="J343" s="213">
        <f>IF('4'!$K$16&gt;0,'4'!$K$16,"--")</f>
        <v>20</v>
      </c>
      <c r="K343" s="167">
        <f>IF(J343="--","--",'4'!$K$48)</f>
        <v>14.25</v>
      </c>
      <c r="L343" s="167"/>
      <c r="M343" s="213">
        <f>IF(J343="--","--",رتبه!$AW$16)</f>
        <v>1</v>
      </c>
      <c r="N343" s="214">
        <f t="shared" si="12"/>
        <v>5.75</v>
      </c>
      <c r="O343" s="166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8"/>
    </row>
    <row r="344" spans="2:27" ht="20.100000000000001" hidden="1" customHeight="1">
      <c r="B344" s="200">
        <v>6</v>
      </c>
      <c r="C344" s="201" t="str">
        <f>IF('لیست کنترل نمرات مستمر و پایانی'!$M$1&gt;0,'لیست کنترل نمرات مستمر و پایانی'!$M$1,"-----")</f>
        <v>روان شناسی</v>
      </c>
      <c r="D344" s="202"/>
      <c r="E344" s="202"/>
      <c r="F344" s="203"/>
      <c r="G344" s="204">
        <f>IF(J344="--","--",'لیست کنترل نمرات مستمر و پایانی'!$M$2)</f>
        <v>3</v>
      </c>
      <c r="H344" s="205">
        <f>IF('لیست کنترل نمرات مستمر و پایانی'!$M$16&gt;0,'لیست کنترل نمرات مستمر و پایانی'!$M$16,"--")</f>
        <v>20</v>
      </c>
      <c r="I344" s="205">
        <f>IF('لیست کنترل نمرات مستمر و پایانی'!$N$16&gt;0,'لیست کنترل نمرات مستمر و پایانی'!$N$16,"--")</f>
        <v>20</v>
      </c>
      <c r="J344" s="205">
        <f>IF('4'!$M$16&gt;0,'4'!$M$16,"--")</f>
        <v>20</v>
      </c>
      <c r="K344" s="206">
        <f>IF(J344="--","--",'4'!$M$48)</f>
        <v>12.25</v>
      </c>
      <c r="L344" s="206"/>
      <c r="M344" s="205">
        <f>IF(J344="--","--",رتبه!$AY$16)</f>
        <v>1</v>
      </c>
      <c r="N344" s="207">
        <f t="shared" si="12"/>
        <v>7.75</v>
      </c>
      <c r="O344" s="166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8"/>
    </row>
    <row r="345" spans="2:27" ht="20.100000000000001" hidden="1" customHeight="1">
      <c r="B345" s="208">
        <v>7</v>
      </c>
      <c r="C345" s="209" t="str">
        <f>IF('لیست کنترل نمرات مستمر و پایانی'!$O$1&gt;0,'لیست کنترل نمرات مستمر و پایانی'!$O$1,"-----")</f>
        <v>زبان انگلیسی</v>
      </c>
      <c r="D345" s="210"/>
      <c r="E345" s="210"/>
      <c r="F345" s="211"/>
      <c r="G345" s="212">
        <f>IF(J345="--","--",'لیست کنترل نمرات مستمر و پایانی'!$O$2)</f>
        <v>1</v>
      </c>
      <c r="H345" s="213">
        <f>IF('لیست کنترل نمرات مستمر و پایانی'!$O$16&gt;0,'لیست کنترل نمرات مستمر و پایانی'!$O$16,"--")</f>
        <v>20</v>
      </c>
      <c r="I345" s="213">
        <f>IF('لیست کنترل نمرات مستمر و پایانی'!$P$16&gt;0,'لیست کنترل نمرات مستمر و پایانی'!$P$16,"--")</f>
        <v>20</v>
      </c>
      <c r="J345" s="213">
        <f>IF('4'!$O$16&gt;0,'4'!$O$16,"--")</f>
        <v>20</v>
      </c>
      <c r="K345" s="167">
        <f>IF(J345="--","--",'4'!$O$48)</f>
        <v>11.25</v>
      </c>
      <c r="L345" s="167"/>
      <c r="M345" s="213">
        <f>IF(J345="--","--",رتبه!$BA$16)</f>
        <v>1</v>
      </c>
      <c r="N345" s="214">
        <f t="shared" si="12"/>
        <v>8.75</v>
      </c>
      <c r="O345" s="166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8"/>
    </row>
    <row r="346" spans="2:27" ht="20.100000000000001" hidden="1" customHeight="1">
      <c r="B346" s="200">
        <v>8</v>
      </c>
      <c r="C346" s="201" t="str">
        <f>IF('لیست کنترل نمرات مستمر و پایانی'!$Q$1&gt;0,'لیست کنترل نمرات مستمر و پایانی'!$Q$1,"-----")</f>
        <v>ادبیات فارسی</v>
      </c>
      <c r="D346" s="202"/>
      <c r="E346" s="202"/>
      <c r="F346" s="203"/>
      <c r="G346" s="204">
        <f>IF(J346="--","--",'لیست کنترل نمرات مستمر و پایانی'!$Q$2)</f>
        <v>2</v>
      </c>
      <c r="H346" s="205">
        <f>IF('لیست کنترل نمرات مستمر و پایانی'!$Q$16&gt;0,'لیست کنترل نمرات مستمر و پایانی'!$Q$16,"--")</f>
        <v>18</v>
      </c>
      <c r="I346" s="205">
        <f>IF('لیست کنترل نمرات مستمر و پایانی'!$R$16&gt;0,'لیست کنترل نمرات مستمر و پایانی'!$R$16,"--")</f>
        <v>16</v>
      </c>
      <c r="J346" s="205">
        <f>IF('4'!$Q$16&gt;0,'4'!$Q$16,"--")</f>
        <v>16.75</v>
      </c>
      <c r="K346" s="206">
        <f>IF(J346="--","--",'4'!$Q$48)</f>
        <v>8.25</v>
      </c>
      <c r="L346" s="206"/>
      <c r="M346" s="205">
        <f>IF(J346="--","--",رتبه!$BC$16)</f>
        <v>3</v>
      </c>
      <c r="N346" s="207">
        <f t="shared" si="12"/>
        <v>8.5</v>
      </c>
      <c r="O346" s="166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8"/>
    </row>
    <row r="347" spans="2:27" ht="20.100000000000001" hidden="1" customHeight="1">
      <c r="B347" s="208">
        <v>9</v>
      </c>
      <c r="C347" s="209" t="str">
        <f>IF('لیست کنترل نمرات مستمر و پایانی'!$S$1&gt;0,'لیست کنترل نمرات مستمر و پایانی'!$S$1,"-----")</f>
        <v>قافیه و عروض</v>
      </c>
      <c r="D347" s="210"/>
      <c r="E347" s="210"/>
      <c r="F347" s="211"/>
      <c r="G347" s="212">
        <f>IF(J347="--","--",'لیست کنترل نمرات مستمر و پایانی'!$S$2)</f>
        <v>2</v>
      </c>
      <c r="H347" s="213">
        <f>IF('لیست کنترل نمرات مستمر و پایانی'!$S$16&gt;0,'لیست کنترل نمرات مستمر و پایانی'!$S$16,"--")</f>
        <v>12</v>
      </c>
      <c r="I347" s="213">
        <f>IF('لیست کنترل نمرات مستمر و پایانی'!$T$16&gt;0,'لیست کنترل نمرات مستمر و پایانی'!$T$16,"--")</f>
        <v>12</v>
      </c>
      <c r="J347" s="213">
        <f>IF('4'!$S$16&gt;0,'4'!$S$16,"--")</f>
        <v>12</v>
      </c>
      <c r="K347" s="167">
        <f>IF(J347="--","--",'4'!$S$48)</f>
        <v>11.5</v>
      </c>
      <c r="L347" s="167"/>
      <c r="M347" s="213">
        <f>IF(J347="--","--",رتبه!$BE$16)</f>
        <v>16</v>
      </c>
      <c r="N347" s="214">
        <f t="shared" si="12"/>
        <v>0.5</v>
      </c>
      <c r="O347" s="166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8"/>
    </row>
    <row r="348" spans="2:27" ht="20.100000000000001" hidden="1" customHeight="1">
      <c r="B348" s="200">
        <v>10</v>
      </c>
      <c r="C348" s="201" t="str">
        <f>IF('لیست کنترل نمرات مستمر و پایانی'!$U$1&gt;0,'لیست کنترل نمرات مستمر و پایانی'!$U$1,"-----")</f>
        <v>عربی</v>
      </c>
      <c r="D348" s="202"/>
      <c r="E348" s="202"/>
      <c r="F348" s="203"/>
      <c r="G348" s="204">
        <f>IF(J348="--","--",'لیست کنترل نمرات مستمر و پایانی'!$U$2)</f>
        <v>2</v>
      </c>
      <c r="H348" s="205">
        <f>IF('لیست کنترل نمرات مستمر و پایانی'!$U$16&gt;0,'لیست کنترل نمرات مستمر و پایانی'!$U$16,"--")</f>
        <v>20</v>
      </c>
      <c r="I348" s="205">
        <f>IF('لیست کنترل نمرات مستمر و پایانی'!$V$16&gt;0,'لیست کنترل نمرات مستمر و پایانی'!$V$16,"--")</f>
        <v>20</v>
      </c>
      <c r="J348" s="205">
        <f>IF('4'!$U$16&gt;0,'4'!$U$16,"--")</f>
        <v>20</v>
      </c>
      <c r="K348" s="206">
        <f>IF(J348="--","--",'4'!$U$48)</f>
        <v>19.25</v>
      </c>
      <c r="L348" s="206"/>
      <c r="M348" s="205">
        <f>IF(J348="--","--",رتبه!$BG$16)</f>
        <v>1</v>
      </c>
      <c r="N348" s="207">
        <f t="shared" si="12"/>
        <v>0.75</v>
      </c>
      <c r="O348" s="166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8"/>
    </row>
    <row r="349" spans="2:27" ht="20.100000000000001" hidden="1" customHeight="1">
      <c r="B349" s="208">
        <v>11</v>
      </c>
      <c r="C349" s="209" t="str">
        <f>IF('لیست کنترل نمرات مستمر و پایانی'!$W$1&gt;0,'لیست کنترل نمرات مستمر و پایانی'!$W$1,"-----")</f>
        <v>ریاضی</v>
      </c>
      <c r="D349" s="210"/>
      <c r="E349" s="210"/>
      <c r="F349" s="211"/>
      <c r="G349" s="212">
        <f>IF(J349="--","--",'لیست کنترل نمرات مستمر و پایانی'!$W$2)</f>
        <v>4</v>
      </c>
      <c r="H349" s="213">
        <f>IF('لیست کنترل نمرات مستمر و پایانی'!$W$16&gt;0,'لیست کنترل نمرات مستمر و پایانی'!$W$16,"--")</f>
        <v>18</v>
      </c>
      <c r="I349" s="213">
        <f>IF('لیست کنترل نمرات مستمر و پایانی'!$X$16&gt;0,'لیست کنترل نمرات مستمر و پایانی'!$X$16,"--")</f>
        <v>14</v>
      </c>
      <c r="J349" s="213">
        <f>IF('4'!$W$16&gt;0,'4'!$W$16,"--")</f>
        <v>15.5</v>
      </c>
      <c r="K349" s="167">
        <f>IF(J349="--","--",'4'!$W$48)</f>
        <v>12.5</v>
      </c>
      <c r="L349" s="167"/>
      <c r="M349" s="213">
        <f>IF(J349="--","--",رتبه!$BI$16)</f>
        <v>12</v>
      </c>
      <c r="N349" s="214">
        <f t="shared" si="12"/>
        <v>3</v>
      </c>
      <c r="O349" s="166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8"/>
    </row>
    <row r="350" spans="2:27" ht="20.100000000000001" hidden="1" customHeight="1">
      <c r="B350" s="200">
        <v>12</v>
      </c>
      <c r="C350" s="201" t="str">
        <f>IF('لیست کنترل نمرات مستمر و پایانی'!$Y$1&gt;0,'لیست کنترل نمرات مستمر و پایانی'!$Y$1,"-----")</f>
        <v>زیست شناسی</v>
      </c>
      <c r="D350" s="202"/>
      <c r="E350" s="202"/>
      <c r="F350" s="203"/>
      <c r="G350" s="204">
        <f>IF(J350="--","--",'لیست کنترل نمرات مستمر و پایانی'!$Y$2)</f>
        <v>4</v>
      </c>
      <c r="H350" s="205">
        <f>IF('لیست کنترل نمرات مستمر و پایانی'!$Y$16&gt;0,'لیست کنترل نمرات مستمر و پایانی'!$Y$16,"--")</f>
        <v>20</v>
      </c>
      <c r="I350" s="205">
        <f>IF('لیست کنترل نمرات مستمر و پایانی'!$Z$16&gt;0,'لیست کنترل نمرات مستمر و پایانی'!$Z$16,"--")</f>
        <v>20</v>
      </c>
      <c r="J350" s="205">
        <f>IF('4'!$Y$16&gt;0,'4'!$Y$16,"--")</f>
        <v>20</v>
      </c>
      <c r="K350" s="206">
        <f>IF(J350="--","--",'4'!$Y$48)</f>
        <v>17</v>
      </c>
      <c r="L350" s="206"/>
      <c r="M350" s="205">
        <f>IF(J350="--","--",رتبه!$BK$16)</f>
        <v>1</v>
      </c>
      <c r="N350" s="207">
        <f t="shared" si="12"/>
        <v>3</v>
      </c>
      <c r="O350" s="166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8"/>
    </row>
    <row r="351" spans="2:27" ht="20.100000000000001" hidden="1" customHeight="1">
      <c r="B351" s="208">
        <v>13</v>
      </c>
      <c r="C351" s="209" t="str">
        <f>IF('لیست کنترل نمرات مستمر و پایانی'!$AA$1&gt;0,'لیست کنترل نمرات مستمر و پایانی'!$AA$1,"-----")</f>
        <v>جغرافیای استان</v>
      </c>
      <c r="D351" s="210"/>
      <c r="E351" s="210"/>
      <c r="F351" s="211"/>
      <c r="G351" s="212">
        <f>IF(J351="--","--",'لیست کنترل نمرات مستمر و پایانی'!$AA$2)</f>
        <v>3</v>
      </c>
      <c r="H351" s="213">
        <f>IF('لیست کنترل نمرات مستمر و پایانی'!$AA$16&gt;0,'لیست کنترل نمرات مستمر و پایانی'!$AA$16,"--")</f>
        <v>20</v>
      </c>
      <c r="I351" s="213">
        <f>IF('لیست کنترل نمرات مستمر و پایانی'!$AB$16&gt;0,'لیست کنترل نمرات مستمر و پایانی'!$AB$16,"--")</f>
        <v>20</v>
      </c>
      <c r="J351" s="213">
        <f>IF('4'!$AA$16&gt;0,'4'!$AA$16,"--")</f>
        <v>20</v>
      </c>
      <c r="K351" s="167">
        <f>IF(J351="--","--",'4'!$AA$48)</f>
        <v>16.5</v>
      </c>
      <c r="L351" s="167"/>
      <c r="M351" s="213">
        <f>IF(J351="--","--",رتبه!$BM$16)</f>
        <v>1</v>
      </c>
      <c r="N351" s="214">
        <f t="shared" si="12"/>
        <v>3.5</v>
      </c>
      <c r="O351" s="166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8"/>
    </row>
    <row r="352" spans="2:27" ht="20.100000000000001" hidden="1" customHeight="1">
      <c r="B352" s="200">
        <v>14</v>
      </c>
      <c r="C352" s="201" t="str">
        <f>IF('لیست کنترل نمرات مستمر و پایانی'!$AC$1&gt;0,'لیست کنترل نمرات مستمر و پایانی'!$AC$1,"-----")</f>
        <v>نگارش</v>
      </c>
      <c r="D352" s="202"/>
      <c r="E352" s="202"/>
      <c r="F352" s="203"/>
      <c r="G352" s="204">
        <f>IF(J352="--","--",'لیست کنترل نمرات مستمر و پایانی'!$AC$2)</f>
        <v>2</v>
      </c>
      <c r="H352" s="205">
        <f>IF('لیست کنترل نمرات مستمر و پایانی'!$AC$16&gt;0,'لیست کنترل نمرات مستمر و پایانی'!$AC$16,"--")</f>
        <v>20</v>
      </c>
      <c r="I352" s="205">
        <f>IF('لیست کنترل نمرات مستمر و پایانی'!$AD$16&gt;0,'لیست کنترل نمرات مستمر و پایانی'!$AD$16,"--")</f>
        <v>20</v>
      </c>
      <c r="J352" s="205">
        <f>IF('4'!$AC$16&gt;0,'4'!$AC$16,"--")</f>
        <v>20</v>
      </c>
      <c r="K352" s="206">
        <f>IF(J352="--","--",'4'!$AC$48)</f>
        <v>19.75</v>
      </c>
      <c r="L352" s="206"/>
      <c r="M352" s="205">
        <f>IF(J352="--","--",رتبه!$BO$16)</f>
        <v>1</v>
      </c>
      <c r="N352" s="207">
        <f t="shared" si="12"/>
        <v>0.25</v>
      </c>
      <c r="O352" s="166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8"/>
    </row>
    <row r="353" spans="1:28" ht="20.100000000000001" hidden="1" customHeight="1">
      <c r="B353" s="208">
        <v>15</v>
      </c>
      <c r="C353" s="209" t="str">
        <f>IF('لیست کنترل نمرات مستمر و پایانی'!$AE$1&gt;0,'لیست کنترل نمرات مستمر و پایانی'!$AE$1,"-----")</f>
        <v>متون ادبی</v>
      </c>
      <c r="D353" s="210"/>
      <c r="E353" s="210"/>
      <c r="F353" s="211"/>
      <c r="G353" s="212">
        <f>IF(J353="--","--",'لیست کنترل نمرات مستمر و پایانی'!$AE$2)</f>
        <v>2</v>
      </c>
      <c r="H353" s="213">
        <f>IF('لیست کنترل نمرات مستمر و پایانی'!$AE$16&gt;0,'لیست کنترل نمرات مستمر و پایانی'!$AE$16,"--")</f>
        <v>15</v>
      </c>
      <c r="I353" s="213">
        <f>IF('لیست کنترل نمرات مستمر و پایانی'!$AF$16&gt;0,'لیست کنترل نمرات مستمر و پایانی'!$AF$16,"--")</f>
        <v>16</v>
      </c>
      <c r="J353" s="213">
        <f>IF('4'!$AE$16&gt;0,'4'!$AE$16,"--")</f>
        <v>15.75</v>
      </c>
      <c r="K353" s="167">
        <f>IF(J353="--","--",'4'!$AE$48)</f>
        <v>19.25</v>
      </c>
      <c r="L353" s="167"/>
      <c r="M353" s="213">
        <f>IF(J353="--","--",رتبه!$BQ$16)</f>
        <v>38</v>
      </c>
      <c r="N353" s="214">
        <f t="shared" si="12"/>
        <v>-3.5</v>
      </c>
      <c r="O353" s="166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8"/>
    </row>
    <row r="354" spans="1:28" ht="20.100000000000001" hidden="1" customHeight="1">
      <c r="B354" s="200">
        <v>16</v>
      </c>
      <c r="C354" s="201" t="str">
        <f>IF('لیست کنترل نمرات مستمر و پایانی'!$AG$1&gt;0,'لیست کنترل نمرات مستمر و پایانی'!$AG$1,"-----")</f>
        <v>آمادگی دفاعی</v>
      </c>
      <c r="D354" s="202"/>
      <c r="E354" s="202"/>
      <c r="F354" s="203"/>
      <c r="G354" s="204">
        <f>IF(J354="--","--",'لیست کنترل نمرات مستمر و پایانی'!$AG$2)</f>
        <v>3</v>
      </c>
      <c r="H354" s="205">
        <f>IF('لیست کنترل نمرات مستمر و پایانی'!$AG$16&gt;0,'لیست کنترل نمرات مستمر و پایانی'!$AG$16,"--")</f>
        <v>10</v>
      </c>
      <c r="I354" s="205">
        <f>IF('لیست کنترل نمرات مستمر و پایانی'!$AH$16&gt;0,'لیست کنترل نمرات مستمر و پایانی'!$AH$16,"--")</f>
        <v>10</v>
      </c>
      <c r="J354" s="205">
        <f>IF('4'!$AG$16&gt;0,'4'!$AG$16,"--")</f>
        <v>10</v>
      </c>
      <c r="K354" s="206">
        <f>IF(J354="--","--",'4'!$AG$48)</f>
        <v>17.25</v>
      </c>
      <c r="L354" s="206"/>
      <c r="M354" s="205">
        <f>IF(J354="--","--",رتبه!$BS$16)</f>
        <v>32</v>
      </c>
      <c r="N354" s="207">
        <f t="shared" si="12"/>
        <v>-7.25</v>
      </c>
      <c r="O354" s="166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8"/>
    </row>
    <row r="355" spans="1:28" ht="20.100000000000001" hidden="1" customHeight="1">
      <c r="B355" s="208">
        <v>17</v>
      </c>
      <c r="C355" s="209" t="str">
        <f>IF('لیست کنترل نمرات مستمر و پایانی'!$AI$1&gt;0,'لیست کنترل نمرات مستمر و پایانی'!$AI$1,"-----")</f>
        <v>تاریخ</v>
      </c>
      <c r="D355" s="210"/>
      <c r="E355" s="210"/>
      <c r="F355" s="211"/>
      <c r="G355" s="212">
        <f>IF(J355="--","--",'لیست کنترل نمرات مستمر و پایانی'!$AI$2)</f>
        <v>2</v>
      </c>
      <c r="H355" s="213">
        <f>IF('لیست کنترل نمرات مستمر و پایانی'!$AI$16&gt;0,'لیست کنترل نمرات مستمر و پایانی'!$AI$16,"--")</f>
        <v>20</v>
      </c>
      <c r="I355" s="213">
        <f>IF('لیست کنترل نمرات مستمر و پایانی'!$AJ$16&gt;0,'لیست کنترل نمرات مستمر و پایانی'!$AJ$16,"--")</f>
        <v>20</v>
      </c>
      <c r="J355" s="213">
        <f>IF('4'!$AI$16&gt;0,'4'!$AI$16,"--")</f>
        <v>20</v>
      </c>
      <c r="K355" s="167">
        <f>IF(J355="--","--",'4'!$AI$48)</f>
        <v>18.75</v>
      </c>
      <c r="L355" s="167"/>
      <c r="M355" s="213">
        <f>IF(J355="--","--",رتبه!$BU$16)</f>
        <v>1</v>
      </c>
      <c r="N355" s="214">
        <f t="shared" si="12"/>
        <v>1.25</v>
      </c>
      <c r="O355" s="166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8"/>
    </row>
    <row r="356" spans="1:28" ht="20.100000000000001" hidden="1" customHeight="1">
      <c r="B356" s="200">
        <v>18</v>
      </c>
      <c r="C356" s="201" t="str">
        <f>IF('لیست کنترل نمرات مستمر و پایانی'!$AK$1&gt;0,'لیست کنترل نمرات مستمر و پایانی'!$AK$1,"-----")</f>
        <v>تربیت بدنی</v>
      </c>
      <c r="D356" s="202"/>
      <c r="E356" s="202"/>
      <c r="F356" s="203"/>
      <c r="G356" s="204">
        <f>IF(J356="--","--",'لیست کنترل نمرات مستمر و پایانی'!$AK$2)</f>
        <v>2</v>
      </c>
      <c r="H356" s="205" t="str">
        <f>IF('لیست کنترل نمرات مستمر و پایانی'!$AK$16&gt;0,'لیست کنترل نمرات مستمر و پایانی'!$AK$16,"--")</f>
        <v>--</v>
      </c>
      <c r="I356" s="205">
        <f>IF('لیست کنترل نمرات مستمر و پایانی'!$AL$16&gt;0,'لیست کنترل نمرات مستمر و پایانی'!$AL$16,"--")</f>
        <v>16</v>
      </c>
      <c r="J356" s="205">
        <f>IF('4'!$AK$16&gt;0,'4'!$AK$16,"--")</f>
        <v>16</v>
      </c>
      <c r="K356" s="206">
        <f>IF(J356="--","--",'4'!$AK$48)</f>
        <v>18.75</v>
      </c>
      <c r="L356" s="206"/>
      <c r="M356" s="205">
        <f>IF(J356="--","--",رتبه!$BW$16)</f>
        <v>33</v>
      </c>
      <c r="N356" s="207">
        <f t="shared" si="12"/>
        <v>-2.75</v>
      </c>
      <c r="O356" s="166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8"/>
    </row>
    <row r="357" spans="1:28" ht="20.100000000000001" hidden="1" customHeight="1" thickBot="1">
      <c r="B357" s="215">
        <v>19</v>
      </c>
      <c r="C357" s="216" t="str">
        <f>IF('لیست کنترل نمرات مستمر و پایانی'!$AM$1&gt;0,'لیست کنترل نمرات مستمر و پایانی'!$AM$1,"-----")</f>
        <v>انضباط</v>
      </c>
      <c r="D357" s="217"/>
      <c r="E357" s="217"/>
      <c r="F357" s="218"/>
      <c r="G357" s="219">
        <f>IF(J357="--","--",'لیست کنترل نمرات مستمر و پایانی'!$AM$2)</f>
        <v>2</v>
      </c>
      <c r="H357" s="220" t="str">
        <f>IF('لیست کنترل نمرات مستمر و پایانی'!$AM$16&gt;0,'لیست کنترل نمرات مستمر و پایانی'!$AM$16,"--")</f>
        <v>--</v>
      </c>
      <c r="I357" s="220">
        <f>IF('لیست کنترل نمرات مستمر و پایانی'!$AN$16&gt;0,'لیست کنترل نمرات مستمر و پایانی'!$AN$16,"--")</f>
        <v>20</v>
      </c>
      <c r="J357" s="220">
        <f>IF('4'!$AM$16&gt;0,'4'!$AM$16,"--")</f>
        <v>20</v>
      </c>
      <c r="K357" s="181">
        <f>IF(J357="--","--",'4'!$AM$48)</f>
        <v>14.5</v>
      </c>
      <c r="L357" s="181"/>
      <c r="M357" s="220">
        <f>IF(J357="--","--",رتبه!$BY$16)</f>
        <v>1</v>
      </c>
      <c r="N357" s="221">
        <f t="shared" si="12"/>
        <v>5.5</v>
      </c>
      <c r="O357" s="222"/>
      <c r="P357" s="181"/>
      <c r="Q357" s="181"/>
      <c r="R357" s="181"/>
      <c r="S357" s="181"/>
      <c r="T357" s="181"/>
      <c r="U357" s="181"/>
      <c r="V357" s="181"/>
      <c r="W357" s="181"/>
      <c r="X357" s="181"/>
      <c r="Y357" s="181"/>
      <c r="Z357" s="181"/>
      <c r="AA357" s="182"/>
    </row>
    <row r="358" spans="1:28" ht="20.100000000000001" hidden="1" customHeight="1">
      <c r="B358" s="223"/>
      <c r="C358" s="224"/>
      <c r="D358" s="224"/>
      <c r="E358" s="224"/>
      <c r="F358" s="224"/>
      <c r="G358" s="225"/>
      <c r="H358" s="223"/>
      <c r="I358" s="223"/>
      <c r="J358" s="223"/>
      <c r="K358" s="223"/>
      <c r="L358" s="223"/>
      <c r="M358" s="223"/>
      <c r="N358" s="223"/>
      <c r="O358" s="223"/>
      <c r="P358" s="223"/>
      <c r="Q358" s="223"/>
      <c r="R358" s="223"/>
      <c r="S358" s="223"/>
      <c r="T358" s="223"/>
      <c r="U358" s="223"/>
      <c r="V358" s="223"/>
      <c r="W358" s="223"/>
      <c r="X358" s="223"/>
      <c r="Y358" s="223"/>
      <c r="Z358" s="223"/>
      <c r="AA358" s="223"/>
    </row>
    <row r="359" spans="1:28" ht="20.100000000000001" hidden="1" customHeight="1" thickBot="1">
      <c r="A359" s="226"/>
      <c r="B359" s="226"/>
      <c r="C359" s="226"/>
      <c r="D359" s="226"/>
      <c r="E359" s="226"/>
      <c r="F359" s="226"/>
      <c r="G359" s="226"/>
      <c r="H359" s="226"/>
      <c r="I359" s="226"/>
      <c r="J359" s="226"/>
      <c r="K359" s="226"/>
      <c r="L359" s="226"/>
      <c r="M359" s="226"/>
      <c r="N359" s="226"/>
      <c r="O359" s="226"/>
      <c r="P359" s="226"/>
      <c r="Q359" s="226"/>
      <c r="R359" s="226"/>
      <c r="S359" s="226"/>
      <c r="T359" s="226"/>
      <c r="U359" s="226"/>
      <c r="V359" s="226"/>
      <c r="W359" s="226"/>
      <c r="X359" s="226"/>
      <c r="Y359" s="226"/>
      <c r="Z359" s="226"/>
      <c r="AA359" s="226"/>
      <c r="AB359" s="226"/>
    </row>
    <row r="360" spans="1:28" ht="20.100000000000001" hidden="1" customHeight="1" thickBot="1">
      <c r="B360" s="155"/>
      <c r="C360" s="156"/>
      <c r="D360" s="156"/>
      <c r="E360" s="156"/>
      <c r="F360" s="156"/>
      <c r="G360" s="157"/>
      <c r="H360" s="158"/>
      <c r="I360" s="159" t="str">
        <f>'ورود اطلاعات'!$C$6</f>
        <v>مدیریت آموزش و پرورش تهران</v>
      </c>
      <c r="J360" s="160"/>
      <c r="K360" s="160"/>
      <c r="L360" s="160"/>
      <c r="M360" s="160"/>
      <c r="N360" s="160"/>
      <c r="O360" s="160"/>
      <c r="P360" s="160"/>
      <c r="Q360" s="161"/>
      <c r="R360" s="158"/>
      <c r="S360" s="162" t="str">
        <f>'ورود نمرات'!$A$3</f>
        <v>نام</v>
      </c>
      <c r="T360" s="163"/>
      <c r="U360" s="164"/>
      <c r="V360" s="165" t="str">
        <f>'ورود نمرات'!$A$17</f>
        <v xml:space="preserve">دانیال </v>
      </c>
      <c r="W360" s="156"/>
      <c r="X360" s="156"/>
      <c r="Y360" s="156"/>
      <c r="Z360" s="156"/>
      <c r="AA360" s="157"/>
    </row>
    <row r="361" spans="1:28" ht="20.100000000000001" hidden="1" customHeight="1">
      <c r="B361" s="166"/>
      <c r="C361" s="167"/>
      <c r="D361" s="167"/>
      <c r="E361" s="167"/>
      <c r="F361" s="167"/>
      <c r="G361" s="168"/>
      <c r="H361" s="158"/>
      <c r="I361" s="162" t="str">
        <f>'ورود اطلاعات'!$A$7</f>
        <v>نام واحد آموزشی</v>
      </c>
      <c r="J361" s="163"/>
      <c r="K361" s="164"/>
      <c r="L361" s="169" t="str">
        <f>'ورود اطلاعات'!$C$7</f>
        <v>دبیرستان دانش پسند</v>
      </c>
      <c r="M361" s="170"/>
      <c r="N361" s="170"/>
      <c r="O361" s="170"/>
      <c r="P361" s="170"/>
      <c r="Q361" s="171"/>
      <c r="R361" s="158"/>
      <c r="S361" s="172" t="str">
        <f>'ورود نمرات'!$B$3</f>
        <v>نام خانوادگی</v>
      </c>
      <c r="T361" s="173"/>
      <c r="U361" s="174"/>
      <c r="V361" s="175" t="str">
        <f>'ورود نمرات'!$B$17</f>
        <v>رسولی پرتو</v>
      </c>
      <c r="W361" s="167"/>
      <c r="X361" s="167"/>
      <c r="Y361" s="167"/>
      <c r="Z361" s="167"/>
      <c r="AA361" s="168"/>
    </row>
    <row r="362" spans="1:28" ht="20.100000000000001" hidden="1" customHeight="1">
      <c r="B362" s="166"/>
      <c r="C362" s="167"/>
      <c r="D362" s="167"/>
      <c r="E362" s="167"/>
      <c r="F362" s="167"/>
      <c r="G362" s="168"/>
      <c r="H362" s="158"/>
      <c r="I362" s="172" t="str">
        <f>'ورود اطلاعات'!$A$2</f>
        <v>سال تحصیلی</v>
      </c>
      <c r="J362" s="173"/>
      <c r="K362" s="174"/>
      <c r="L362" s="175" t="str">
        <f>'ورود اطلاعات'!$C$2</f>
        <v>1402-1403</v>
      </c>
      <c r="M362" s="167"/>
      <c r="N362" s="167"/>
      <c r="O362" s="167"/>
      <c r="P362" s="167"/>
      <c r="Q362" s="168"/>
      <c r="R362" s="158"/>
      <c r="S362" s="172" t="str">
        <f>'ورود اطلاعات'!$A$4</f>
        <v>رشته</v>
      </c>
      <c r="T362" s="173"/>
      <c r="U362" s="174"/>
      <c r="V362" s="175" t="str">
        <f>'ورود اطلاعات'!$C$4</f>
        <v>انسانی</v>
      </c>
      <c r="W362" s="167"/>
      <c r="X362" s="167"/>
      <c r="Y362" s="167"/>
      <c r="Z362" s="167"/>
      <c r="AA362" s="168"/>
    </row>
    <row r="363" spans="1:28" ht="20.100000000000001" hidden="1" customHeight="1">
      <c r="B363" s="166"/>
      <c r="C363" s="167"/>
      <c r="D363" s="167"/>
      <c r="E363" s="167"/>
      <c r="F363" s="167"/>
      <c r="G363" s="168"/>
      <c r="H363" s="158"/>
      <c r="I363" s="172" t="str">
        <f>'ورود اطلاعات'!$A$3</f>
        <v>نوبت امتحانی</v>
      </c>
      <c r="J363" s="173"/>
      <c r="K363" s="174"/>
      <c r="L363" s="175" t="str">
        <f>'ورود اطلاعات'!$C$3</f>
        <v>نوبت اول</v>
      </c>
      <c r="M363" s="167"/>
      <c r="N363" s="167"/>
      <c r="O363" s="167"/>
      <c r="P363" s="167"/>
      <c r="Q363" s="168"/>
      <c r="R363" s="158"/>
      <c r="S363" s="172" t="str">
        <f>'لیست کنترل نمرات مستمر و پایانی'!$AO$1</f>
        <v>معدل</v>
      </c>
      <c r="T363" s="173"/>
      <c r="U363" s="174"/>
      <c r="V363" s="176">
        <f>'لیست کنترل نمرات مستمر و پایانی'!$AO$17</f>
        <v>12.128787878787877</v>
      </c>
      <c r="W363" s="167"/>
      <c r="X363" s="167"/>
      <c r="Y363" s="167"/>
      <c r="Z363" s="167"/>
      <c r="AA363" s="168"/>
    </row>
    <row r="364" spans="1:28" ht="20.100000000000001" hidden="1" customHeight="1" thickBot="1">
      <c r="B364" s="166"/>
      <c r="C364" s="167"/>
      <c r="D364" s="167"/>
      <c r="E364" s="167"/>
      <c r="F364" s="167"/>
      <c r="G364" s="168"/>
      <c r="H364" s="158"/>
      <c r="I364" s="177" t="str">
        <f>'ورود اطلاعات'!$A$5</f>
        <v>کلاس</v>
      </c>
      <c r="J364" s="178"/>
      <c r="K364" s="179"/>
      <c r="L364" s="180">
        <f>'ورود اطلاعات'!$C$5</f>
        <v>102</v>
      </c>
      <c r="M364" s="181"/>
      <c r="N364" s="181"/>
      <c r="O364" s="181"/>
      <c r="P364" s="181"/>
      <c r="Q364" s="182"/>
      <c r="R364" s="158"/>
      <c r="S364" s="177" t="str">
        <f>'لیست کنترل نمرات مستمر و پایانی'!$AP$1</f>
        <v>رتبه کلاسی</v>
      </c>
      <c r="T364" s="178"/>
      <c r="U364" s="179"/>
      <c r="V364" s="180">
        <f>'لیست کنترل نمرات مستمر و پایانی'!$AP$17</f>
        <v>40</v>
      </c>
      <c r="W364" s="181"/>
      <c r="X364" s="181"/>
      <c r="Y364" s="181"/>
      <c r="Z364" s="181"/>
      <c r="AA364" s="182"/>
    </row>
    <row r="365" spans="1:28" ht="20.100000000000001" hidden="1" customHeight="1" thickBot="1">
      <c r="B365" s="183"/>
      <c r="C365" s="184"/>
      <c r="D365" s="184"/>
      <c r="E365" s="184"/>
      <c r="F365" s="184"/>
      <c r="G365" s="185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</row>
    <row r="366" spans="1:28" ht="20.100000000000001" hidden="1" customHeight="1" thickBot="1">
      <c r="B366" s="186" t="s">
        <v>23</v>
      </c>
      <c r="C366" s="187" t="s">
        <v>9</v>
      </c>
      <c r="D366" s="188"/>
      <c r="E366" s="188"/>
      <c r="F366" s="189"/>
      <c r="G366" s="190" t="s">
        <v>20</v>
      </c>
      <c r="H366" s="191" t="s">
        <v>15</v>
      </c>
      <c r="I366" s="191" t="s">
        <v>16</v>
      </c>
      <c r="J366" s="191" t="s">
        <v>21</v>
      </c>
      <c r="K366" s="188" t="s">
        <v>22</v>
      </c>
      <c r="L366" s="188"/>
      <c r="M366" s="191" t="s">
        <v>19</v>
      </c>
      <c r="N366" s="192" t="s">
        <v>24</v>
      </c>
      <c r="O366" s="155"/>
      <c r="P366" s="156"/>
      <c r="Q366" s="156"/>
      <c r="R366" s="156"/>
      <c r="S366" s="156"/>
      <c r="T366" s="156"/>
      <c r="U366" s="156"/>
      <c r="V366" s="156"/>
      <c r="W366" s="156"/>
      <c r="X366" s="156"/>
      <c r="Y366" s="156"/>
      <c r="Z366" s="156"/>
      <c r="AA366" s="157"/>
    </row>
    <row r="367" spans="1:28" ht="20.100000000000001" hidden="1" customHeight="1">
      <c r="B367" s="193">
        <v>1</v>
      </c>
      <c r="C367" s="194" t="str">
        <f>IF('لیست کنترل نمرات مستمر و پایانی'!$C$1&gt;0,'لیست کنترل نمرات مستمر و پایانی'!$C$1,"-----")</f>
        <v>قرآن</v>
      </c>
      <c r="D367" s="195"/>
      <c r="E367" s="195"/>
      <c r="F367" s="196"/>
      <c r="G367" s="197">
        <f>IF(J367="--","--",'لیست کنترل نمرات مستمر و پایانی'!$C$2)</f>
        <v>2</v>
      </c>
      <c r="H367" s="198">
        <f>IF('لیست کنترل نمرات مستمر و پایانی'!$C$17&gt;0,'لیست کنترل نمرات مستمر و پایانی'!$C$17,"--")</f>
        <v>15</v>
      </c>
      <c r="I367" s="198">
        <f>IF('لیست کنترل نمرات مستمر و پایانی'!$D$17&gt;0,'لیست کنترل نمرات مستمر و پایانی'!$D$17,"--")</f>
        <v>10</v>
      </c>
      <c r="J367" s="198">
        <f>IF('4'!$C$17&gt;0,'4'!$C$17,"--")</f>
        <v>11.75</v>
      </c>
      <c r="K367" s="170">
        <f>IF(J367="--","--",'4'!$C$48)</f>
        <v>17.25</v>
      </c>
      <c r="L367" s="170"/>
      <c r="M367" s="198">
        <f>IF(J367="--","--",رتبه!$AO$17)</f>
        <v>40</v>
      </c>
      <c r="N367" s="199">
        <f t="shared" ref="N367:N385" si="13">IF(J367="--","--",J367-K367)</f>
        <v>-5.5</v>
      </c>
      <c r="O367" s="166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8"/>
    </row>
    <row r="368" spans="1:28" ht="20.100000000000001" hidden="1" customHeight="1">
      <c r="B368" s="200">
        <v>2</v>
      </c>
      <c r="C368" s="201" t="str">
        <f>IF('لیست کنترل نمرات مستمر و پایانی'!$E$1&gt;0,'لیست کنترل نمرات مستمر و پایانی'!$E$1,"-----")</f>
        <v>معارف اسلامی</v>
      </c>
      <c r="D368" s="202"/>
      <c r="E368" s="202"/>
      <c r="F368" s="203"/>
      <c r="G368" s="204">
        <f>IF(J368="--","--",'لیست کنترل نمرات مستمر و پایانی'!$E$2)</f>
        <v>2</v>
      </c>
      <c r="H368" s="205">
        <f>IF('لیست کنترل نمرات مستمر و پایانی'!$E$17&gt;0,'لیست کنترل نمرات مستمر و پایانی'!$E$17,"--")</f>
        <v>14</v>
      </c>
      <c r="I368" s="205" t="str">
        <f>IF('لیست کنترل نمرات مستمر و پایانی'!$F$17&gt;0,'لیست کنترل نمرات مستمر و پایانی'!$F$17,"--")</f>
        <v>غ م</v>
      </c>
      <c r="J368" s="205">
        <f>IF('4'!$E$17&gt;0,'4'!$E$17,"--")</f>
        <v>14</v>
      </c>
      <c r="K368" s="206">
        <f>IF(J368="--","--",'4'!$E$48)</f>
        <v>15.25</v>
      </c>
      <c r="L368" s="206"/>
      <c r="M368" s="205">
        <f>IF(J368="--","--",رتبه!$AQ$17)</f>
        <v>23</v>
      </c>
      <c r="N368" s="207">
        <f t="shared" si="13"/>
        <v>-1.25</v>
      </c>
      <c r="O368" s="166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8"/>
    </row>
    <row r="369" spans="2:27" ht="20.100000000000001" hidden="1" customHeight="1">
      <c r="B369" s="208">
        <v>3</v>
      </c>
      <c r="C369" s="209" t="str">
        <f>IF('لیست کنترل نمرات مستمر و پایانی'!$G$1&gt;0,'لیست کنترل نمرات مستمر و پایانی'!$G$1,"-----")</f>
        <v>فلسفه</v>
      </c>
      <c r="D369" s="210"/>
      <c r="E369" s="210"/>
      <c r="F369" s="211"/>
      <c r="G369" s="212">
        <f>IF(J369="--","--",'لیست کنترل نمرات مستمر و پایانی'!$G$2)</f>
        <v>2</v>
      </c>
      <c r="H369" s="213">
        <f>IF('لیست کنترل نمرات مستمر و پایانی'!$G$17&gt;0,'لیست کنترل نمرات مستمر و پایانی'!$G$17,"--")</f>
        <v>15</v>
      </c>
      <c r="I369" s="213" t="str">
        <f>IF('لیست کنترل نمرات مستمر و پایانی'!$H$17&gt;0,'لیست کنترل نمرات مستمر و پایانی'!$H$17,"--")</f>
        <v>غ غ</v>
      </c>
      <c r="J369" s="213">
        <f>IF('4'!$G$17&gt;0,'4'!$G$17,"--")</f>
        <v>5</v>
      </c>
      <c r="K369" s="167">
        <f>IF(J369="--","--",'4'!$G$48)</f>
        <v>13.25</v>
      </c>
      <c r="L369" s="167"/>
      <c r="M369" s="213">
        <f>IF(J369="--","--",رتبه!$AS$17)</f>
        <v>37</v>
      </c>
      <c r="N369" s="214">
        <f t="shared" si="13"/>
        <v>-8.25</v>
      </c>
      <c r="O369" s="166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8"/>
    </row>
    <row r="370" spans="2:27" ht="20.100000000000001" hidden="1" customHeight="1">
      <c r="B370" s="200">
        <v>4</v>
      </c>
      <c r="C370" s="201" t="str">
        <f>IF('لیست کنترل نمرات مستمر و پایانی'!$I$1&gt;0,'لیست کنترل نمرات مستمر و پایانی'!$I$1,"-----")</f>
        <v>منطق</v>
      </c>
      <c r="D370" s="202"/>
      <c r="E370" s="202"/>
      <c r="F370" s="203"/>
      <c r="G370" s="204">
        <f>IF(J370="--","--",'لیست کنترل نمرات مستمر و پایانی'!$I$2)</f>
        <v>1</v>
      </c>
      <c r="H370" s="205">
        <f>IF('لیست کنترل نمرات مستمر و پایانی'!$I$17&gt;0,'لیست کنترل نمرات مستمر و پایانی'!$I$17,"--")</f>
        <v>10</v>
      </c>
      <c r="I370" s="205" t="str">
        <f>IF('لیست کنترل نمرات مستمر و پایانی'!$J$17&gt;0,'لیست کنترل نمرات مستمر و پایانی'!$J$17,"--")</f>
        <v>غ م</v>
      </c>
      <c r="J370" s="205">
        <f>IF('4'!$I$17&gt;0,'4'!$I$17,"--")</f>
        <v>10</v>
      </c>
      <c r="K370" s="206">
        <f>IF(J370="--","--",'4'!$I$48)</f>
        <v>18</v>
      </c>
      <c r="L370" s="206"/>
      <c r="M370" s="205">
        <f>IF(J370="--","--",رتبه!$AU$17)</f>
        <v>43</v>
      </c>
      <c r="N370" s="207">
        <f t="shared" si="13"/>
        <v>-8</v>
      </c>
      <c r="O370" s="166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8"/>
    </row>
    <row r="371" spans="2:27" ht="20.100000000000001" hidden="1" customHeight="1">
      <c r="B371" s="208">
        <v>5</v>
      </c>
      <c r="C371" s="209" t="str">
        <f>IF('لیست کنترل نمرات مستمر و پایانی'!$K$1&gt;0,'لیست کنترل نمرات مستمر و پایانی'!$K$1,"-----")</f>
        <v>جامعه شناسی</v>
      </c>
      <c r="D371" s="210"/>
      <c r="E371" s="210"/>
      <c r="F371" s="211"/>
      <c r="G371" s="212">
        <f>IF(J371="--","--",'لیست کنترل نمرات مستمر و پایانی'!$K$2)</f>
        <v>3</v>
      </c>
      <c r="H371" s="213">
        <f>IF('لیست کنترل نمرات مستمر و پایانی'!$K$17&gt;0,'لیست کنترل نمرات مستمر و پایانی'!$K$17,"--")</f>
        <v>12</v>
      </c>
      <c r="I371" s="213" t="str">
        <f>IF('لیست کنترل نمرات مستمر و پایانی'!$L$17&gt;0,'لیست کنترل نمرات مستمر و پایانی'!$L$17,"--")</f>
        <v>غ غ</v>
      </c>
      <c r="J371" s="213">
        <f>IF('4'!$K$17&gt;0,'4'!$K$17,"--")</f>
        <v>4</v>
      </c>
      <c r="K371" s="167">
        <f>IF(J371="--","--",'4'!$K$48)</f>
        <v>14.25</v>
      </c>
      <c r="L371" s="167"/>
      <c r="M371" s="213">
        <f>IF(J371="--","--",رتبه!$AW$17)</f>
        <v>43</v>
      </c>
      <c r="N371" s="214">
        <f t="shared" si="13"/>
        <v>-10.25</v>
      </c>
      <c r="O371" s="166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8"/>
    </row>
    <row r="372" spans="2:27" ht="20.100000000000001" hidden="1" customHeight="1">
      <c r="B372" s="200">
        <v>6</v>
      </c>
      <c r="C372" s="201" t="str">
        <f>IF('لیست کنترل نمرات مستمر و پایانی'!$M$1&gt;0,'لیست کنترل نمرات مستمر و پایانی'!$M$1,"-----")</f>
        <v>روان شناسی</v>
      </c>
      <c r="D372" s="202"/>
      <c r="E372" s="202"/>
      <c r="F372" s="203"/>
      <c r="G372" s="204">
        <f>IF(J372="--","--",'لیست کنترل نمرات مستمر و پایانی'!$M$2)</f>
        <v>3</v>
      </c>
      <c r="H372" s="205">
        <f>IF('لیست کنترل نمرات مستمر و پایانی'!$M$17&gt;0,'لیست کنترل نمرات مستمر و پایانی'!$M$17,"--")</f>
        <v>10</v>
      </c>
      <c r="I372" s="205">
        <f>IF('لیست کنترل نمرات مستمر و پایانی'!$N$17&gt;0,'لیست کنترل نمرات مستمر و پایانی'!$N$17,"--")</f>
        <v>2</v>
      </c>
      <c r="J372" s="205">
        <f>IF('4'!$M$17&gt;0,'4'!$M$17,"--")</f>
        <v>4.75</v>
      </c>
      <c r="K372" s="206">
        <f>IF(J372="--","--",'4'!$M$48)</f>
        <v>12.25</v>
      </c>
      <c r="L372" s="206"/>
      <c r="M372" s="205">
        <f>IF(J372="--","--",رتبه!$AY$17)</f>
        <v>43</v>
      </c>
      <c r="N372" s="207">
        <f t="shared" si="13"/>
        <v>-7.5</v>
      </c>
      <c r="O372" s="166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8"/>
    </row>
    <row r="373" spans="2:27" ht="20.100000000000001" hidden="1" customHeight="1">
      <c r="B373" s="208">
        <v>7</v>
      </c>
      <c r="C373" s="209" t="str">
        <f>IF('لیست کنترل نمرات مستمر و پایانی'!$O$1&gt;0,'لیست کنترل نمرات مستمر و پایانی'!$O$1,"-----")</f>
        <v>زبان انگلیسی</v>
      </c>
      <c r="D373" s="210"/>
      <c r="E373" s="210"/>
      <c r="F373" s="211"/>
      <c r="G373" s="212">
        <f>IF(J373="--","--",'لیست کنترل نمرات مستمر و پایانی'!$O$2)</f>
        <v>1</v>
      </c>
      <c r="H373" s="213">
        <f>IF('لیست کنترل نمرات مستمر و پایانی'!$O$17&gt;0,'لیست کنترل نمرات مستمر و پایانی'!$O$17,"--")</f>
        <v>8</v>
      </c>
      <c r="I373" s="213" t="str">
        <f>IF('لیست کنترل نمرات مستمر و پایانی'!$P$17&gt;0,'لیست کنترل نمرات مستمر و پایانی'!$P$17,"--")</f>
        <v>غ م</v>
      </c>
      <c r="J373" s="213">
        <f>IF('4'!$O$17&gt;0,'4'!$O$17,"--")</f>
        <v>8</v>
      </c>
      <c r="K373" s="167">
        <f>IF(J373="--","--",'4'!$O$48)</f>
        <v>11.25</v>
      </c>
      <c r="L373" s="167"/>
      <c r="M373" s="213">
        <f>IF(J373="--","--",رتبه!$BA$17)</f>
        <v>27</v>
      </c>
      <c r="N373" s="214">
        <f t="shared" si="13"/>
        <v>-3.25</v>
      </c>
      <c r="O373" s="166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8"/>
    </row>
    <row r="374" spans="2:27" ht="20.100000000000001" hidden="1" customHeight="1">
      <c r="B374" s="200">
        <v>8</v>
      </c>
      <c r="C374" s="201" t="str">
        <f>IF('لیست کنترل نمرات مستمر و پایانی'!$Q$1&gt;0,'لیست کنترل نمرات مستمر و پایانی'!$Q$1,"-----")</f>
        <v>ادبیات فارسی</v>
      </c>
      <c r="D374" s="202"/>
      <c r="E374" s="202"/>
      <c r="F374" s="203"/>
      <c r="G374" s="204">
        <f>IF(J374="--","--",'لیست کنترل نمرات مستمر و پایانی'!$Q$2)</f>
        <v>2</v>
      </c>
      <c r="H374" s="205">
        <f>IF('لیست کنترل نمرات مستمر و پایانی'!$Q$17&gt;0,'لیست کنترل نمرات مستمر و پایانی'!$Q$17,"--")</f>
        <v>3</v>
      </c>
      <c r="I374" s="205" t="str">
        <f>IF('لیست کنترل نمرات مستمر و پایانی'!$R$17&gt;0,'لیست کنترل نمرات مستمر و پایانی'!$R$17,"--")</f>
        <v>غ غ</v>
      </c>
      <c r="J374" s="205">
        <f>IF('4'!$Q$17&gt;0,'4'!$Q$17,"--")</f>
        <v>1</v>
      </c>
      <c r="K374" s="206">
        <f>IF(J374="--","--",'4'!$Q$48)</f>
        <v>8.25</v>
      </c>
      <c r="L374" s="206"/>
      <c r="M374" s="205">
        <f>IF(J374="--","--",رتبه!$BC$17)</f>
        <v>42</v>
      </c>
      <c r="N374" s="207">
        <f t="shared" si="13"/>
        <v>-7.25</v>
      </c>
      <c r="O374" s="166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8"/>
    </row>
    <row r="375" spans="2:27" ht="20.100000000000001" hidden="1" customHeight="1">
      <c r="B375" s="208">
        <v>9</v>
      </c>
      <c r="C375" s="209" t="str">
        <f>IF('لیست کنترل نمرات مستمر و پایانی'!$S$1&gt;0,'لیست کنترل نمرات مستمر و پایانی'!$S$1,"-----")</f>
        <v>قافیه و عروض</v>
      </c>
      <c r="D375" s="210"/>
      <c r="E375" s="210"/>
      <c r="F375" s="211"/>
      <c r="G375" s="212">
        <f>IF(J375="--","--",'لیست کنترل نمرات مستمر و پایانی'!$S$2)</f>
        <v>2</v>
      </c>
      <c r="H375" s="213">
        <f>IF('لیست کنترل نمرات مستمر و پایانی'!$S$17&gt;0,'لیست کنترل نمرات مستمر و پایانی'!$S$17,"--")</f>
        <v>15</v>
      </c>
      <c r="I375" s="213">
        <f>IF('لیست کنترل نمرات مستمر و پایانی'!$T$17&gt;0,'لیست کنترل نمرات مستمر و پایانی'!$T$17,"--")</f>
        <v>10</v>
      </c>
      <c r="J375" s="213">
        <f>IF('4'!$S$17&gt;0,'4'!$S$17,"--")</f>
        <v>11.75</v>
      </c>
      <c r="K375" s="167">
        <f>IF(J375="--","--",'4'!$S$48)</f>
        <v>11.5</v>
      </c>
      <c r="L375" s="167"/>
      <c r="M375" s="213">
        <f>IF(J375="--","--",رتبه!$BE$17)</f>
        <v>18</v>
      </c>
      <c r="N375" s="214">
        <f t="shared" si="13"/>
        <v>0.25</v>
      </c>
      <c r="O375" s="166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8"/>
    </row>
    <row r="376" spans="2:27" ht="20.100000000000001" hidden="1" customHeight="1">
      <c r="B376" s="200">
        <v>10</v>
      </c>
      <c r="C376" s="201" t="str">
        <f>IF('لیست کنترل نمرات مستمر و پایانی'!$U$1&gt;0,'لیست کنترل نمرات مستمر و پایانی'!$U$1,"-----")</f>
        <v>عربی</v>
      </c>
      <c r="D376" s="202"/>
      <c r="E376" s="202"/>
      <c r="F376" s="203"/>
      <c r="G376" s="204">
        <f>IF(J376="--","--",'لیست کنترل نمرات مستمر و پایانی'!$U$2)</f>
        <v>2</v>
      </c>
      <c r="H376" s="205">
        <f>IF('لیست کنترل نمرات مستمر و پایانی'!$U$17&gt;0,'لیست کنترل نمرات مستمر و پایانی'!$U$17,"--")</f>
        <v>20</v>
      </c>
      <c r="I376" s="205">
        <f>IF('لیست کنترل نمرات مستمر و پایانی'!$V$17&gt;0,'لیست کنترل نمرات مستمر و پایانی'!$V$17,"--")</f>
        <v>20</v>
      </c>
      <c r="J376" s="205">
        <f>IF('4'!$U$17&gt;0,'4'!$U$17,"--")</f>
        <v>20</v>
      </c>
      <c r="K376" s="206">
        <f>IF(J376="--","--",'4'!$U$48)</f>
        <v>19.25</v>
      </c>
      <c r="L376" s="206"/>
      <c r="M376" s="205">
        <f>IF(J376="--","--",رتبه!$BG$17)</f>
        <v>1</v>
      </c>
      <c r="N376" s="207">
        <f t="shared" si="13"/>
        <v>0.75</v>
      </c>
      <c r="O376" s="166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8"/>
    </row>
    <row r="377" spans="2:27" ht="20.100000000000001" hidden="1" customHeight="1">
      <c r="B377" s="208">
        <v>11</v>
      </c>
      <c r="C377" s="209" t="str">
        <f>IF('لیست کنترل نمرات مستمر و پایانی'!$W$1&gt;0,'لیست کنترل نمرات مستمر و پایانی'!$W$1,"-----")</f>
        <v>ریاضی</v>
      </c>
      <c r="D377" s="210"/>
      <c r="E377" s="210"/>
      <c r="F377" s="211"/>
      <c r="G377" s="212">
        <f>IF(J377="--","--",'لیست کنترل نمرات مستمر و پایانی'!$W$2)</f>
        <v>4</v>
      </c>
      <c r="H377" s="213">
        <f>IF('لیست کنترل نمرات مستمر و پایانی'!$W$17&gt;0,'لیست کنترل نمرات مستمر و پایانی'!$W$17,"--")</f>
        <v>16</v>
      </c>
      <c r="I377" s="213" t="str">
        <f>IF('لیست کنترل نمرات مستمر و پایانی'!$X$17&gt;0,'لیست کنترل نمرات مستمر و پایانی'!$X$17,"--")</f>
        <v>غ م</v>
      </c>
      <c r="J377" s="213">
        <f>IF('4'!$W$17&gt;0,'4'!$W$17,"--")</f>
        <v>16</v>
      </c>
      <c r="K377" s="167">
        <f>IF(J377="--","--",'4'!$W$48)</f>
        <v>12.5</v>
      </c>
      <c r="L377" s="167"/>
      <c r="M377" s="213">
        <f>IF(J377="--","--",رتبه!$BI$17)</f>
        <v>9</v>
      </c>
      <c r="N377" s="214">
        <f t="shared" si="13"/>
        <v>3.5</v>
      </c>
      <c r="O377" s="166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8"/>
    </row>
    <row r="378" spans="2:27" ht="20.100000000000001" hidden="1" customHeight="1">
      <c r="B378" s="200">
        <v>12</v>
      </c>
      <c r="C378" s="201" t="str">
        <f>IF('لیست کنترل نمرات مستمر و پایانی'!$Y$1&gt;0,'لیست کنترل نمرات مستمر و پایانی'!$Y$1,"-----")</f>
        <v>زیست شناسی</v>
      </c>
      <c r="D378" s="202"/>
      <c r="E378" s="202"/>
      <c r="F378" s="203"/>
      <c r="G378" s="204">
        <f>IF(J378="--","--",'لیست کنترل نمرات مستمر و پایانی'!$Y$2)</f>
        <v>4</v>
      </c>
      <c r="H378" s="205">
        <f>IF('لیست کنترل نمرات مستمر و پایانی'!$Y$17&gt;0,'لیست کنترل نمرات مستمر و پایانی'!$Y$17,"--")</f>
        <v>15</v>
      </c>
      <c r="I378" s="205" t="str">
        <f>IF('لیست کنترل نمرات مستمر و پایانی'!$Z$17&gt;0,'لیست کنترل نمرات مستمر و پایانی'!$Z$17,"--")</f>
        <v>غ غ</v>
      </c>
      <c r="J378" s="205">
        <f>IF('4'!$Y$17&gt;0,'4'!$Y$17,"--")</f>
        <v>5</v>
      </c>
      <c r="K378" s="206">
        <f>IF(J378="--","--",'4'!$Y$48)</f>
        <v>17</v>
      </c>
      <c r="L378" s="206"/>
      <c r="M378" s="205">
        <f>IF(J378="--","--",رتبه!$BK$17)</f>
        <v>43</v>
      </c>
      <c r="N378" s="207">
        <f t="shared" si="13"/>
        <v>-12</v>
      </c>
      <c r="O378" s="166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8"/>
    </row>
    <row r="379" spans="2:27" ht="20.100000000000001" hidden="1" customHeight="1">
      <c r="B379" s="208">
        <v>13</v>
      </c>
      <c r="C379" s="209" t="str">
        <f>IF('لیست کنترل نمرات مستمر و پایانی'!$AA$1&gt;0,'لیست کنترل نمرات مستمر و پایانی'!$AA$1,"-----")</f>
        <v>جغرافیای استان</v>
      </c>
      <c r="D379" s="210"/>
      <c r="E379" s="210"/>
      <c r="F379" s="211"/>
      <c r="G379" s="212">
        <f>IF(J379="--","--",'لیست کنترل نمرات مستمر و پایانی'!$AA$2)</f>
        <v>3</v>
      </c>
      <c r="H379" s="213">
        <f>IF('لیست کنترل نمرات مستمر و پایانی'!$AA$17&gt;0,'لیست کنترل نمرات مستمر و پایانی'!$AA$17,"--")</f>
        <v>13</v>
      </c>
      <c r="I379" s="213">
        <f>IF('لیست کنترل نمرات مستمر و پایانی'!$AB$17&gt;0,'لیست کنترل نمرات مستمر و پایانی'!$AB$17,"--")</f>
        <v>12</v>
      </c>
      <c r="J379" s="213">
        <f>IF('4'!$AA$17&gt;0,'4'!$AA$17,"--")</f>
        <v>12.5</v>
      </c>
      <c r="K379" s="167">
        <f>IF(J379="--","--",'4'!$AA$48)</f>
        <v>16.5</v>
      </c>
      <c r="L379" s="167"/>
      <c r="M379" s="213">
        <f>IF(J379="--","--",رتبه!$BM$17)</f>
        <v>29</v>
      </c>
      <c r="N379" s="214">
        <f t="shared" si="13"/>
        <v>-4</v>
      </c>
      <c r="O379" s="166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8"/>
    </row>
    <row r="380" spans="2:27" ht="20.100000000000001" hidden="1" customHeight="1">
      <c r="B380" s="200">
        <v>14</v>
      </c>
      <c r="C380" s="201" t="str">
        <f>IF('لیست کنترل نمرات مستمر و پایانی'!$AC$1&gt;0,'لیست کنترل نمرات مستمر و پایانی'!$AC$1,"-----")</f>
        <v>نگارش</v>
      </c>
      <c r="D380" s="202"/>
      <c r="E380" s="202"/>
      <c r="F380" s="203"/>
      <c r="G380" s="204">
        <f>IF(J380="--","--",'لیست کنترل نمرات مستمر و پایانی'!$AC$2)</f>
        <v>2</v>
      </c>
      <c r="H380" s="205">
        <f>IF('لیست کنترل نمرات مستمر و پایانی'!$AC$17&gt;0,'لیست کنترل نمرات مستمر و پایانی'!$AC$17,"--")</f>
        <v>20</v>
      </c>
      <c r="I380" s="205">
        <f>IF('لیست کنترل نمرات مستمر و پایانی'!$AD$17&gt;0,'لیست کنترل نمرات مستمر و پایانی'!$AD$17,"--")</f>
        <v>20</v>
      </c>
      <c r="J380" s="205">
        <f>IF('4'!$AC$17&gt;0,'4'!$AC$17,"--")</f>
        <v>20</v>
      </c>
      <c r="K380" s="206">
        <f>IF(J380="--","--",'4'!$AC$48)</f>
        <v>19.75</v>
      </c>
      <c r="L380" s="206"/>
      <c r="M380" s="205">
        <f>IF(J380="--","--",رتبه!$BO$17)</f>
        <v>1</v>
      </c>
      <c r="N380" s="207">
        <f t="shared" si="13"/>
        <v>0.25</v>
      </c>
      <c r="O380" s="166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8"/>
    </row>
    <row r="381" spans="2:27" ht="20.100000000000001" hidden="1" customHeight="1">
      <c r="B381" s="208">
        <v>15</v>
      </c>
      <c r="C381" s="209" t="str">
        <f>IF('لیست کنترل نمرات مستمر و پایانی'!$AE$1&gt;0,'لیست کنترل نمرات مستمر و پایانی'!$AE$1,"-----")</f>
        <v>متون ادبی</v>
      </c>
      <c r="D381" s="210"/>
      <c r="E381" s="210"/>
      <c r="F381" s="211"/>
      <c r="G381" s="212">
        <f>IF(J381="--","--",'لیست کنترل نمرات مستمر و پایانی'!$AE$2)</f>
        <v>2</v>
      </c>
      <c r="H381" s="213">
        <f>IF('لیست کنترل نمرات مستمر و پایانی'!$AE$17&gt;0,'لیست کنترل نمرات مستمر و پایانی'!$AE$17,"--")</f>
        <v>20</v>
      </c>
      <c r="I381" s="213">
        <f>IF('لیست کنترل نمرات مستمر و پایانی'!$AF$17&gt;0,'لیست کنترل نمرات مستمر و پایانی'!$AF$17,"--")</f>
        <v>20</v>
      </c>
      <c r="J381" s="213">
        <f>IF('4'!$AE$17&gt;0,'4'!$AE$17,"--")</f>
        <v>20</v>
      </c>
      <c r="K381" s="167">
        <f>IF(J381="--","--",'4'!$AE$48)</f>
        <v>19.25</v>
      </c>
      <c r="L381" s="167"/>
      <c r="M381" s="213">
        <f>IF(J381="--","--",رتبه!$BQ$17)</f>
        <v>1</v>
      </c>
      <c r="N381" s="214">
        <f t="shared" si="13"/>
        <v>0.75</v>
      </c>
      <c r="O381" s="166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8"/>
    </row>
    <row r="382" spans="2:27" ht="20.100000000000001" hidden="1" customHeight="1">
      <c r="B382" s="200">
        <v>16</v>
      </c>
      <c r="C382" s="201" t="str">
        <f>IF('لیست کنترل نمرات مستمر و پایانی'!$AG$1&gt;0,'لیست کنترل نمرات مستمر و پایانی'!$AG$1,"-----")</f>
        <v>آمادگی دفاعی</v>
      </c>
      <c r="D382" s="202"/>
      <c r="E382" s="202"/>
      <c r="F382" s="203"/>
      <c r="G382" s="204">
        <f>IF(J382="--","--",'لیست کنترل نمرات مستمر و پایانی'!$AG$2)</f>
        <v>3</v>
      </c>
      <c r="H382" s="205">
        <f>IF('لیست کنترل نمرات مستمر و پایانی'!$AG$17&gt;0,'لیست کنترل نمرات مستمر و پایانی'!$AG$17,"--")</f>
        <v>20</v>
      </c>
      <c r="I382" s="205">
        <f>IF('لیست کنترل نمرات مستمر و پایانی'!$AH$17&gt;0,'لیست کنترل نمرات مستمر و پایانی'!$AH$17,"--")</f>
        <v>20</v>
      </c>
      <c r="J382" s="205">
        <f>IF('4'!$AG$17&gt;0,'4'!$AG$17,"--")</f>
        <v>20</v>
      </c>
      <c r="K382" s="206">
        <f>IF(J382="--","--",'4'!$AG$48)</f>
        <v>17.25</v>
      </c>
      <c r="L382" s="206"/>
      <c r="M382" s="205">
        <f>IF(J382="--","--",رتبه!$BS$17)</f>
        <v>1</v>
      </c>
      <c r="N382" s="207">
        <f t="shared" si="13"/>
        <v>2.75</v>
      </c>
      <c r="O382" s="166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8"/>
    </row>
    <row r="383" spans="2:27" ht="20.100000000000001" hidden="1" customHeight="1">
      <c r="B383" s="208">
        <v>17</v>
      </c>
      <c r="C383" s="209" t="str">
        <f>IF('لیست کنترل نمرات مستمر و پایانی'!$AI$1&gt;0,'لیست کنترل نمرات مستمر و پایانی'!$AI$1,"-----")</f>
        <v>تاریخ</v>
      </c>
      <c r="D383" s="210"/>
      <c r="E383" s="210"/>
      <c r="F383" s="211"/>
      <c r="G383" s="212">
        <f>IF(J383="--","--",'لیست کنترل نمرات مستمر و پایانی'!$AI$2)</f>
        <v>2</v>
      </c>
      <c r="H383" s="213">
        <f>IF('لیست کنترل نمرات مستمر و پایانی'!$AI$17&gt;0,'لیست کنترل نمرات مستمر و پایانی'!$AI$17,"--")</f>
        <v>20</v>
      </c>
      <c r="I383" s="213">
        <f>IF('لیست کنترل نمرات مستمر و پایانی'!$AJ$17&gt;0,'لیست کنترل نمرات مستمر و پایانی'!$AJ$17,"--")</f>
        <v>20</v>
      </c>
      <c r="J383" s="213">
        <f>IF('4'!$AI$17&gt;0,'4'!$AI$17,"--")</f>
        <v>20</v>
      </c>
      <c r="K383" s="167">
        <f>IF(J383="--","--",'4'!$AI$48)</f>
        <v>18.75</v>
      </c>
      <c r="L383" s="167"/>
      <c r="M383" s="213">
        <f>IF(J383="--","--",رتبه!$BU$17)</f>
        <v>1</v>
      </c>
      <c r="N383" s="214">
        <f t="shared" si="13"/>
        <v>1.25</v>
      </c>
      <c r="O383" s="166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8"/>
    </row>
    <row r="384" spans="2:27" ht="20.100000000000001" hidden="1" customHeight="1">
      <c r="B384" s="200">
        <v>18</v>
      </c>
      <c r="C384" s="201" t="str">
        <f>IF('لیست کنترل نمرات مستمر و پایانی'!$AK$1&gt;0,'لیست کنترل نمرات مستمر و پایانی'!$AK$1,"-----")</f>
        <v>تربیت بدنی</v>
      </c>
      <c r="D384" s="202"/>
      <c r="E384" s="202"/>
      <c r="F384" s="203"/>
      <c r="G384" s="204">
        <f>IF(J384="--","--",'لیست کنترل نمرات مستمر و پایانی'!$AK$2)</f>
        <v>2</v>
      </c>
      <c r="H384" s="205" t="str">
        <f>IF('لیست کنترل نمرات مستمر و پایانی'!$AK$17&gt;0,'لیست کنترل نمرات مستمر و پایانی'!$AK$17,"--")</f>
        <v>--</v>
      </c>
      <c r="I384" s="205">
        <f>IF('لیست کنترل نمرات مستمر و پایانی'!$AL$17&gt;0,'لیست کنترل نمرات مستمر و پایانی'!$AL$17,"--")</f>
        <v>18</v>
      </c>
      <c r="J384" s="205">
        <f>IF('4'!$AK$17&gt;0,'4'!$AK$17,"--")</f>
        <v>18</v>
      </c>
      <c r="K384" s="206">
        <f>IF(J384="--","--",'4'!$AK$48)</f>
        <v>18.75</v>
      </c>
      <c r="L384" s="206"/>
      <c r="M384" s="205">
        <f>IF(J384="--","--",رتبه!$BW$17)</f>
        <v>26</v>
      </c>
      <c r="N384" s="207">
        <f t="shared" si="13"/>
        <v>-0.75</v>
      </c>
      <c r="O384" s="166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8"/>
    </row>
    <row r="385" spans="2:27" ht="20.100000000000001" hidden="1" customHeight="1" thickBot="1">
      <c r="B385" s="215">
        <v>19</v>
      </c>
      <c r="C385" s="216" t="str">
        <f>IF('لیست کنترل نمرات مستمر و پایانی'!$AM$1&gt;0,'لیست کنترل نمرات مستمر و پایانی'!$AM$1,"-----")</f>
        <v>انضباط</v>
      </c>
      <c r="D385" s="217"/>
      <c r="E385" s="217"/>
      <c r="F385" s="218"/>
      <c r="G385" s="219">
        <f>IF(J385="--","--",'لیست کنترل نمرات مستمر و پایانی'!$AM$2)</f>
        <v>2</v>
      </c>
      <c r="H385" s="220" t="str">
        <f>IF('لیست کنترل نمرات مستمر و پایانی'!$AM$17&gt;0,'لیست کنترل نمرات مستمر و پایانی'!$AM$17,"--")</f>
        <v>--</v>
      </c>
      <c r="I385" s="220">
        <f>IF('لیست کنترل نمرات مستمر و پایانی'!$AN$17&gt;0,'لیست کنترل نمرات مستمر و پایانی'!$AN$17,"--")</f>
        <v>20</v>
      </c>
      <c r="J385" s="220">
        <f>IF('4'!$AM$17&gt;0,'4'!$AM$17,"--")</f>
        <v>20</v>
      </c>
      <c r="K385" s="181">
        <f>IF(J385="--","--",'4'!$AM$48)</f>
        <v>14.5</v>
      </c>
      <c r="L385" s="181"/>
      <c r="M385" s="220">
        <f>IF(J385="--","--",رتبه!$BY$17)</f>
        <v>1</v>
      </c>
      <c r="N385" s="221">
        <f t="shared" si="13"/>
        <v>5.5</v>
      </c>
      <c r="O385" s="222"/>
      <c r="P385" s="181"/>
      <c r="Q385" s="181"/>
      <c r="R385" s="181"/>
      <c r="S385" s="181"/>
      <c r="T385" s="181"/>
      <c r="U385" s="181"/>
      <c r="V385" s="181"/>
      <c r="W385" s="181"/>
      <c r="X385" s="181"/>
      <c r="Y385" s="181"/>
      <c r="Z385" s="181"/>
      <c r="AA385" s="182"/>
    </row>
    <row r="386" spans="2:27" ht="20.100000000000001" hidden="1" customHeight="1" thickBot="1"/>
    <row r="387" spans="2:27" ht="20.100000000000001" hidden="1" customHeight="1" thickBot="1">
      <c r="B387" s="155"/>
      <c r="C387" s="156"/>
      <c r="D387" s="156"/>
      <c r="E387" s="156"/>
      <c r="F387" s="156"/>
      <c r="G387" s="157"/>
      <c r="H387" s="158"/>
      <c r="I387" s="159" t="str">
        <f>'ورود اطلاعات'!$C$6</f>
        <v>مدیریت آموزش و پرورش تهران</v>
      </c>
      <c r="J387" s="160"/>
      <c r="K387" s="160"/>
      <c r="L387" s="160"/>
      <c r="M387" s="160"/>
      <c r="N387" s="160"/>
      <c r="O387" s="160"/>
      <c r="P387" s="160"/>
      <c r="Q387" s="161"/>
      <c r="R387" s="158"/>
      <c r="S387" s="162" t="str">
        <f>'ورود نمرات'!$A$3</f>
        <v>نام</v>
      </c>
      <c r="T387" s="163"/>
      <c r="U387" s="164"/>
      <c r="V387" s="165" t="str">
        <f>'ورود نمرات'!$A$18</f>
        <v xml:space="preserve">محمدمهدی  </v>
      </c>
      <c r="W387" s="156"/>
      <c r="X387" s="156"/>
      <c r="Y387" s="156"/>
      <c r="Z387" s="156"/>
      <c r="AA387" s="157"/>
    </row>
    <row r="388" spans="2:27" ht="20.100000000000001" hidden="1" customHeight="1">
      <c r="B388" s="166"/>
      <c r="C388" s="167"/>
      <c r="D388" s="167"/>
      <c r="E388" s="167"/>
      <c r="F388" s="167"/>
      <c r="G388" s="168"/>
      <c r="H388" s="158"/>
      <c r="I388" s="162" t="str">
        <f>'ورود اطلاعات'!$A$7</f>
        <v>نام واحد آموزشی</v>
      </c>
      <c r="J388" s="163"/>
      <c r="K388" s="164"/>
      <c r="L388" s="169" t="str">
        <f>'ورود اطلاعات'!$C$7</f>
        <v>دبیرستان دانش پسند</v>
      </c>
      <c r="M388" s="170"/>
      <c r="N388" s="170"/>
      <c r="O388" s="170"/>
      <c r="P388" s="170"/>
      <c r="Q388" s="171"/>
      <c r="R388" s="158"/>
      <c r="S388" s="172" t="str">
        <f>'ورود نمرات'!$B$3</f>
        <v>نام خانوادگی</v>
      </c>
      <c r="T388" s="173"/>
      <c r="U388" s="174"/>
      <c r="V388" s="175" t="str">
        <f>'ورود نمرات'!$B$18</f>
        <v>رضائی</v>
      </c>
      <c r="W388" s="167"/>
      <c r="X388" s="167"/>
      <c r="Y388" s="167"/>
      <c r="Z388" s="167"/>
      <c r="AA388" s="168"/>
    </row>
    <row r="389" spans="2:27" ht="20.100000000000001" hidden="1" customHeight="1">
      <c r="B389" s="166"/>
      <c r="C389" s="167"/>
      <c r="D389" s="167"/>
      <c r="E389" s="167"/>
      <c r="F389" s="167"/>
      <c r="G389" s="168"/>
      <c r="H389" s="158"/>
      <c r="I389" s="172" t="str">
        <f>'ورود اطلاعات'!$A$2</f>
        <v>سال تحصیلی</v>
      </c>
      <c r="J389" s="173"/>
      <c r="K389" s="174"/>
      <c r="L389" s="175" t="str">
        <f>'ورود اطلاعات'!$C$2</f>
        <v>1402-1403</v>
      </c>
      <c r="M389" s="167"/>
      <c r="N389" s="167"/>
      <c r="O389" s="167"/>
      <c r="P389" s="167"/>
      <c r="Q389" s="168"/>
      <c r="R389" s="158"/>
      <c r="S389" s="172" t="str">
        <f>'ورود اطلاعات'!$A$4</f>
        <v>رشته</v>
      </c>
      <c r="T389" s="173"/>
      <c r="U389" s="174"/>
      <c r="V389" s="175" t="str">
        <f>'ورود اطلاعات'!$C$4</f>
        <v>انسانی</v>
      </c>
      <c r="W389" s="167"/>
      <c r="X389" s="167"/>
      <c r="Y389" s="167"/>
      <c r="Z389" s="167"/>
      <c r="AA389" s="168"/>
    </row>
    <row r="390" spans="2:27" ht="20.100000000000001" hidden="1" customHeight="1">
      <c r="B390" s="166"/>
      <c r="C390" s="167"/>
      <c r="D390" s="167"/>
      <c r="E390" s="167"/>
      <c r="F390" s="167"/>
      <c r="G390" s="168"/>
      <c r="H390" s="158"/>
      <c r="I390" s="172" t="str">
        <f>'ورود اطلاعات'!$A$3</f>
        <v>نوبت امتحانی</v>
      </c>
      <c r="J390" s="173"/>
      <c r="K390" s="174"/>
      <c r="L390" s="175" t="str">
        <f>'ورود اطلاعات'!$C$3</f>
        <v>نوبت اول</v>
      </c>
      <c r="M390" s="167"/>
      <c r="N390" s="167"/>
      <c r="O390" s="167"/>
      <c r="P390" s="167"/>
      <c r="Q390" s="168"/>
      <c r="R390" s="158"/>
      <c r="S390" s="172" t="str">
        <f>'لیست کنترل نمرات مستمر و پایانی'!$AO$1</f>
        <v>معدل</v>
      </c>
      <c r="T390" s="173"/>
      <c r="U390" s="174"/>
      <c r="V390" s="176">
        <f>'لیست کنترل نمرات مستمر و پایانی'!$AO$18</f>
        <v>14.15151515151515</v>
      </c>
      <c r="W390" s="167"/>
      <c r="X390" s="167"/>
      <c r="Y390" s="167"/>
      <c r="Z390" s="167"/>
      <c r="AA390" s="168"/>
    </row>
    <row r="391" spans="2:27" ht="20.100000000000001" hidden="1" customHeight="1" thickBot="1">
      <c r="B391" s="166"/>
      <c r="C391" s="167"/>
      <c r="D391" s="167"/>
      <c r="E391" s="167"/>
      <c r="F391" s="167"/>
      <c r="G391" s="168"/>
      <c r="H391" s="158"/>
      <c r="I391" s="177" t="str">
        <f>'ورود اطلاعات'!$A$5</f>
        <v>کلاس</v>
      </c>
      <c r="J391" s="178"/>
      <c r="K391" s="179"/>
      <c r="L391" s="180">
        <f>'ورود اطلاعات'!$C$5</f>
        <v>102</v>
      </c>
      <c r="M391" s="181"/>
      <c r="N391" s="181"/>
      <c r="O391" s="181"/>
      <c r="P391" s="181"/>
      <c r="Q391" s="182"/>
      <c r="R391" s="158"/>
      <c r="S391" s="177" t="str">
        <f>'لیست کنترل نمرات مستمر و پایانی'!$AP$1</f>
        <v>رتبه کلاسی</v>
      </c>
      <c r="T391" s="178"/>
      <c r="U391" s="179"/>
      <c r="V391" s="180">
        <f>'لیست کنترل نمرات مستمر و پایانی'!$AP$18</f>
        <v>28</v>
      </c>
      <c r="W391" s="181"/>
      <c r="X391" s="181"/>
      <c r="Y391" s="181"/>
      <c r="Z391" s="181"/>
      <c r="AA391" s="182"/>
    </row>
    <row r="392" spans="2:27" ht="20.100000000000001" hidden="1" customHeight="1" thickBot="1">
      <c r="B392" s="183"/>
      <c r="C392" s="184"/>
      <c r="D392" s="184"/>
      <c r="E392" s="184"/>
      <c r="F392" s="184"/>
      <c r="G392" s="185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  <c r="AA392" s="158"/>
    </row>
    <row r="393" spans="2:27" ht="20.100000000000001" hidden="1" customHeight="1" thickBot="1">
      <c r="B393" s="186" t="s">
        <v>23</v>
      </c>
      <c r="C393" s="187" t="s">
        <v>9</v>
      </c>
      <c r="D393" s="188"/>
      <c r="E393" s="188"/>
      <c r="F393" s="189"/>
      <c r="G393" s="190" t="s">
        <v>20</v>
      </c>
      <c r="H393" s="191" t="s">
        <v>15</v>
      </c>
      <c r="I393" s="191" t="s">
        <v>16</v>
      </c>
      <c r="J393" s="191" t="s">
        <v>21</v>
      </c>
      <c r="K393" s="188" t="s">
        <v>22</v>
      </c>
      <c r="L393" s="188"/>
      <c r="M393" s="191" t="s">
        <v>19</v>
      </c>
      <c r="N393" s="192" t="s">
        <v>24</v>
      </c>
      <c r="O393" s="155"/>
      <c r="P393" s="156"/>
      <c r="Q393" s="156"/>
      <c r="R393" s="156"/>
      <c r="S393" s="156"/>
      <c r="T393" s="156"/>
      <c r="U393" s="156"/>
      <c r="V393" s="156"/>
      <c r="W393" s="156"/>
      <c r="X393" s="156"/>
      <c r="Y393" s="156"/>
      <c r="Z393" s="156"/>
      <c r="AA393" s="157"/>
    </row>
    <row r="394" spans="2:27" ht="20.100000000000001" hidden="1" customHeight="1">
      <c r="B394" s="193">
        <v>1</v>
      </c>
      <c r="C394" s="194" t="str">
        <f>IF('لیست کنترل نمرات مستمر و پایانی'!$C$1&gt;0,'لیست کنترل نمرات مستمر و پایانی'!$C$1,"-----")</f>
        <v>قرآن</v>
      </c>
      <c r="D394" s="195"/>
      <c r="E394" s="195"/>
      <c r="F394" s="196"/>
      <c r="G394" s="197">
        <f>IF(J394="--","--",'لیست کنترل نمرات مستمر و پایانی'!$C$2)</f>
        <v>2</v>
      </c>
      <c r="H394" s="198">
        <f>IF('لیست کنترل نمرات مستمر و پایانی'!$C$18&gt;0,'لیست کنترل نمرات مستمر و پایانی'!$C$18,"--")</f>
        <v>19</v>
      </c>
      <c r="I394" s="198">
        <f>IF('لیست کنترل نمرات مستمر و پایانی'!$D$18&gt;0,'لیست کنترل نمرات مستمر و پایانی'!$D$18,"--")</f>
        <v>17</v>
      </c>
      <c r="J394" s="198">
        <f>IF('4'!$C$18&gt;0,'4'!$C$18,"--")</f>
        <v>17.75</v>
      </c>
      <c r="K394" s="170">
        <f>IF(J394="--","--",'4'!$C$48)</f>
        <v>17.25</v>
      </c>
      <c r="L394" s="170"/>
      <c r="M394" s="198">
        <f>IF(J394="--","--",رتبه!$AO$18)</f>
        <v>26</v>
      </c>
      <c r="N394" s="199">
        <f t="shared" ref="N394:N412" si="14">IF(J394="--","--",J394-K394)</f>
        <v>0.5</v>
      </c>
      <c r="O394" s="166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8"/>
    </row>
    <row r="395" spans="2:27" ht="20.100000000000001" hidden="1" customHeight="1">
      <c r="B395" s="200">
        <v>2</v>
      </c>
      <c r="C395" s="201" t="str">
        <f>IF('لیست کنترل نمرات مستمر و پایانی'!$E$1&gt;0,'لیست کنترل نمرات مستمر و پایانی'!$E$1,"-----")</f>
        <v>معارف اسلامی</v>
      </c>
      <c r="D395" s="202"/>
      <c r="E395" s="202"/>
      <c r="F395" s="203"/>
      <c r="G395" s="204">
        <f>IF(J395="--","--",'لیست کنترل نمرات مستمر و پایانی'!$E$2)</f>
        <v>2</v>
      </c>
      <c r="H395" s="205">
        <f>IF('لیست کنترل نمرات مستمر و پایانی'!$E$18&gt;0,'لیست کنترل نمرات مستمر و پایانی'!$E$18,"--")</f>
        <v>17</v>
      </c>
      <c r="I395" s="205">
        <f>IF('لیست کنترل نمرات مستمر و پایانی'!$F$18&gt;0,'لیست کنترل نمرات مستمر و پایانی'!$F$18,"--")</f>
        <v>8</v>
      </c>
      <c r="J395" s="205">
        <f>IF('4'!$E$18&gt;0,'4'!$E$18,"--")</f>
        <v>11</v>
      </c>
      <c r="K395" s="206">
        <f>IF(J395="--","--",'4'!$E$48)</f>
        <v>15.25</v>
      </c>
      <c r="L395" s="206"/>
      <c r="M395" s="205">
        <f>IF(J395="--","--",رتبه!$AQ$18)</f>
        <v>36</v>
      </c>
      <c r="N395" s="207">
        <f t="shared" si="14"/>
        <v>-4.25</v>
      </c>
      <c r="O395" s="166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8"/>
    </row>
    <row r="396" spans="2:27" ht="20.100000000000001" hidden="1" customHeight="1">
      <c r="B396" s="208">
        <v>3</v>
      </c>
      <c r="C396" s="209" t="str">
        <f>IF('لیست کنترل نمرات مستمر و پایانی'!$G$1&gt;0,'لیست کنترل نمرات مستمر و پایانی'!$G$1,"-----")</f>
        <v>فلسفه</v>
      </c>
      <c r="D396" s="210"/>
      <c r="E396" s="210"/>
      <c r="F396" s="211"/>
      <c r="G396" s="212">
        <f>IF(J396="--","--",'لیست کنترل نمرات مستمر و پایانی'!$G$2)</f>
        <v>2</v>
      </c>
      <c r="H396" s="213">
        <f>IF('لیست کنترل نمرات مستمر و پایانی'!$G$18&gt;0,'لیست کنترل نمرات مستمر و پایانی'!$G$18,"--")</f>
        <v>16</v>
      </c>
      <c r="I396" s="213">
        <f>IF('لیست کنترل نمرات مستمر و پایانی'!$H$18&gt;0,'لیست کنترل نمرات مستمر و پایانی'!$H$18,"--")</f>
        <v>14</v>
      </c>
      <c r="J396" s="213">
        <f>IF('4'!$G$18&gt;0,'4'!$G$18,"--")</f>
        <v>14.75</v>
      </c>
      <c r="K396" s="167">
        <f>IF(J396="--","--",'4'!$G$48)</f>
        <v>13.25</v>
      </c>
      <c r="L396" s="167"/>
      <c r="M396" s="213">
        <f>IF(J396="--","--",رتبه!$AS$18)</f>
        <v>23</v>
      </c>
      <c r="N396" s="214">
        <f t="shared" si="14"/>
        <v>1.5</v>
      </c>
      <c r="O396" s="166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8"/>
    </row>
    <row r="397" spans="2:27" ht="20.100000000000001" hidden="1" customHeight="1">
      <c r="B397" s="200">
        <v>4</v>
      </c>
      <c r="C397" s="201" t="str">
        <f>IF('لیست کنترل نمرات مستمر و پایانی'!$I$1&gt;0,'لیست کنترل نمرات مستمر و پایانی'!$I$1,"-----")</f>
        <v>منطق</v>
      </c>
      <c r="D397" s="202"/>
      <c r="E397" s="202"/>
      <c r="F397" s="203"/>
      <c r="G397" s="204">
        <f>IF(J397="--","--",'لیست کنترل نمرات مستمر و پایانی'!$I$2)</f>
        <v>1</v>
      </c>
      <c r="H397" s="205">
        <f>IF('لیست کنترل نمرات مستمر و پایانی'!$I$18&gt;0,'لیست کنترل نمرات مستمر و پایانی'!$I$18,"--")</f>
        <v>18</v>
      </c>
      <c r="I397" s="205">
        <f>IF('لیست کنترل نمرات مستمر و پایانی'!$J$18&gt;0,'لیست کنترل نمرات مستمر و پایانی'!$J$18,"--")</f>
        <v>16</v>
      </c>
      <c r="J397" s="205">
        <f>IF('4'!$I$18&gt;0,'4'!$I$18,"--")</f>
        <v>16.75</v>
      </c>
      <c r="K397" s="206">
        <f>IF(J397="--","--",'4'!$I$48)</f>
        <v>18</v>
      </c>
      <c r="L397" s="206"/>
      <c r="M397" s="205">
        <f>IF(J397="--","--",رتبه!$AU$18)</f>
        <v>33</v>
      </c>
      <c r="N397" s="207">
        <f t="shared" si="14"/>
        <v>-1.25</v>
      </c>
      <c r="O397" s="166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8"/>
    </row>
    <row r="398" spans="2:27" ht="20.100000000000001" hidden="1" customHeight="1">
      <c r="B398" s="208">
        <v>5</v>
      </c>
      <c r="C398" s="209" t="str">
        <f>IF('لیست کنترل نمرات مستمر و پایانی'!$K$1&gt;0,'لیست کنترل نمرات مستمر و پایانی'!$K$1,"-----")</f>
        <v>جامعه شناسی</v>
      </c>
      <c r="D398" s="210"/>
      <c r="E398" s="210"/>
      <c r="F398" s="211"/>
      <c r="G398" s="212">
        <f>IF(J398="--","--",'لیست کنترل نمرات مستمر و پایانی'!$K$2)</f>
        <v>3</v>
      </c>
      <c r="H398" s="213">
        <f>IF('لیست کنترل نمرات مستمر و پایانی'!$K$18&gt;0,'لیست کنترل نمرات مستمر و پایانی'!$K$18,"--")</f>
        <v>15</v>
      </c>
      <c r="I398" s="213">
        <f>IF('لیست کنترل نمرات مستمر و پایانی'!$L$18&gt;0,'لیست کنترل نمرات مستمر و پایانی'!$L$18,"--")</f>
        <v>15</v>
      </c>
      <c r="J398" s="213">
        <f>IF('4'!$K$18&gt;0,'4'!$K$18,"--")</f>
        <v>15</v>
      </c>
      <c r="K398" s="167">
        <f>IF(J398="--","--",'4'!$K$48)</f>
        <v>14.25</v>
      </c>
      <c r="L398" s="167"/>
      <c r="M398" s="213">
        <f>IF(J398="--","--",رتبه!$AW$18)</f>
        <v>21</v>
      </c>
      <c r="N398" s="214">
        <f t="shared" si="14"/>
        <v>0.75</v>
      </c>
      <c r="O398" s="166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8"/>
    </row>
    <row r="399" spans="2:27" ht="20.100000000000001" hidden="1" customHeight="1">
      <c r="B399" s="200">
        <v>6</v>
      </c>
      <c r="C399" s="201" t="str">
        <f>IF('لیست کنترل نمرات مستمر و پایانی'!$M$1&gt;0,'لیست کنترل نمرات مستمر و پایانی'!$M$1,"-----")</f>
        <v>روان شناسی</v>
      </c>
      <c r="D399" s="202"/>
      <c r="E399" s="202"/>
      <c r="F399" s="203"/>
      <c r="G399" s="204">
        <f>IF(J399="--","--",'لیست کنترل نمرات مستمر و پایانی'!$M$2)</f>
        <v>3</v>
      </c>
      <c r="H399" s="205">
        <f>IF('لیست کنترل نمرات مستمر و پایانی'!$M$18&gt;0,'لیست کنترل نمرات مستمر و پایانی'!$M$18,"--")</f>
        <v>14</v>
      </c>
      <c r="I399" s="205">
        <f>IF('لیست کنترل نمرات مستمر و پایانی'!$N$18&gt;0,'لیست کنترل نمرات مستمر و پایانی'!$N$18,"--")</f>
        <v>5</v>
      </c>
      <c r="J399" s="205">
        <f>IF('4'!$M$18&gt;0,'4'!$M$18,"--")</f>
        <v>8</v>
      </c>
      <c r="K399" s="206">
        <f>IF(J399="--","--",'4'!$M$48)</f>
        <v>12.25</v>
      </c>
      <c r="L399" s="206"/>
      <c r="M399" s="205">
        <f>IF(J399="--","--",رتبه!$AY$18)</f>
        <v>34</v>
      </c>
      <c r="N399" s="207">
        <f t="shared" si="14"/>
        <v>-4.25</v>
      </c>
      <c r="O399" s="166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8"/>
    </row>
    <row r="400" spans="2:27" ht="20.100000000000001" hidden="1" customHeight="1">
      <c r="B400" s="208">
        <v>7</v>
      </c>
      <c r="C400" s="209" t="str">
        <f>IF('لیست کنترل نمرات مستمر و پایانی'!$O$1&gt;0,'لیست کنترل نمرات مستمر و پایانی'!$O$1,"-----")</f>
        <v>زبان انگلیسی</v>
      </c>
      <c r="D400" s="210"/>
      <c r="E400" s="210"/>
      <c r="F400" s="211"/>
      <c r="G400" s="212">
        <f>IF(J400="--","--",'لیست کنترل نمرات مستمر و پایانی'!$O$2)</f>
        <v>1</v>
      </c>
      <c r="H400" s="213">
        <f>IF('لیست کنترل نمرات مستمر و پایانی'!$O$18&gt;0,'لیست کنترل نمرات مستمر و پایانی'!$O$18,"--")</f>
        <v>11</v>
      </c>
      <c r="I400" s="213">
        <f>IF('لیست کنترل نمرات مستمر و پایانی'!$P$18&gt;0,'لیست کنترل نمرات مستمر و پایانی'!$P$18,"--")</f>
        <v>3</v>
      </c>
      <c r="J400" s="213">
        <f>IF('4'!$O$18&gt;0,'4'!$O$18,"--")</f>
        <v>5.75</v>
      </c>
      <c r="K400" s="167">
        <f>IF(J400="--","--",'4'!$O$48)</f>
        <v>11.25</v>
      </c>
      <c r="L400" s="167"/>
      <c r="M400" s="213">
        <f>IF(J400="--","--",رتبه!$BA$18)</f>
        <v>41</v>
      </c>
      <c r="N400" s="214">
        <f t="shared" si="14"/>
        <v>-5.5</v>
      </c>
      <c r="O400" s="166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8"/>
    </row>
    <row r="401" spans="1:28" ht="20.100000000000001" hidden="1" customHeight="1">
      <c r="B401" s="200">
        <v>8</v>
      </c>
      <c r="C401" s="201" t="str">
        <f>IF('لیست کنترل نمرات مستمر و پایانی'!$Q$1&gt;0,'لیست کنترل نمرات مستمر و پایانی'!$Q$1,"-----")</f>
        <v>ادبیات فارسی</v>
      </c>
      <c r="D401" s="202"/>
      <c r="E401" s="202"/>
      <c r="F401" s="203"/>
      <c r="G401" s="204">
        <f>IF(J401="--","--",'لیست کنترل نمرات مستمر و پایانی'!$Q$2)</f>
        <v>2</v>
      </c>
      <c r="H401" s="205">
        <f>IF('لیست کنترل نمرات مستمر و پایانی'!$Q$18&gt;0,'لیست کنترل نمرات مستمر و پایانی'!$Q$18,"--")</f>
        <v>6</v>
      </c>
      <c r="I401" s="205">
        <f>IF('لیست کنترل نمرات مستمر و پایانی'!$R$18&gt;0,'لیست کنترل نمرات مستمر و پایانی'!$R$18,"--")</f>
        <v>2</v>
      </c>
      <c r="J401" s="205">
        <f>IF('4'!$Q$18&gt;0,'4'!$Q$18,"--")</f>
        <v>3.5</v>
      </c>
      <c r="K401" s="206">
        <f>IF(J401="--","--",'4'!$Q$48)</f>
        <v>8.25</v>
      </c>
      <c r="L401" s="206"/>
      <c r="M401" s="205">
        <f>IF(J401="--","--",رتبه!$BC$18)</f>
        <v>34</v>
      </c>
      <c r="N401" s="207">
        <f t="shared" si="14"/>
        <v>-4.75</v>
      </c>
      <c r="O401" s="166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8"/>
    </row>
    <row r="402" spans="1:28" ht="20.100000000000001" hidden="1" customHeight="1">
      <c r="B402" s="208">
        <v>9</v>
      </c>
      <c r="C402" s="209" t="str">
        <f>IF('لیست کنترل نمرات مستمر و پایانی'!$S$1&gt;0,'لیست کنترل نمرات مستمر و پایانی'!$S$1,"-----")</f>
        <v>قافیه و عروض</v>
      </c>
      <c r="D402" s="210"/>
      <c r="E402" s="210"/>
      <c r="F402" s="211"/>
      <c r="G402" s="212">
        <f>IF(J402="--","--",'لیست کنترل نمرات مستمر و پایانی'!$S$2)</f>
        <v>2</v>
      </c>
      <c r="H402" s="213">
        <f>IF('لیست کنترل نمرات مستمر و پایانی'!$S$18&gt;0,'لیست کنترل نمرات مستمر و پایانی'!$S$18,"--")</f>
        <v>17</v>
      </c>
      <c r="I402" s="213">
        <f>IF('لیست کنترل نمرات مستمر و پایانی'!$T$18&gt;0,'لیست کنترل نمرات مستمر و پایانی'!$T$18,"--")</f>
        <v>2.5</v>
      </c>
      <c r="J402" s="213">
        <f>IF('4'!$S$18&gt;0,'4'!$S$18,"--")</f>
        <v>7.5</v>
      </c>
      <c r="K402" s="167">
        <f>IF(J402="--","--",'4'!$S$48)</f>
        <v>11.5</v>
      </c>
      <c r="L402" s="167"/>
      <c r="M402" s="213">
        <f>IF(J402="--","--",رتبه!$BE$18)</f>
        <v>35</v>
      </c>
      <c r="N402" s="214">
        <f t="shared" si="14"/>
        <v>-4</v>
      </c>
      <c r="O402" s="166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8"/>
    </row>
    <row r="403" spans="1:28" ht="20.100000000000001" hidden="1" customHeight="1">
      <c r="B403" s="200">
        <v>10</v>
      </c>
      <c r="C403" s="201" t="str">
        <f>IF('لیست کنترل نمرات مستمر و پایانی'!$U$1&gt;0,'لیست کنترل نمرات مستمر و پایانی'!$U$1,"-----")</f>
        <v>عربی</v>
      </c>
      <c r="D403" s="202"/>
      <c r="E403" s="202"/>
      <c r="F403" s="203"/>
      <c r="G403" s="204">
        <f>IF(J403="--","--",'لیست کنترل نمرات مستمر و پایانی'!$U$2)</f>
        <v>2</v>
      </c>
      <c r="H403" s="205">
        <f>IF('لیست کنترل نمرات مستمر و پایانی'!$U$18&gt;0,'لیست کنترل نمرات مستمر و پایانی'!$U$18,"--")</f>
        <v>20</v>
      </c>
      <c r="I403" s="205">
        <f>IF('لیست کنترل نمرات مستمر و پایانی'!$V$18&gt;0,'لیست کنترل نمرات مستمر و پایانی'!$V$18,"--")</f>
        <v>20</v>
      </c>
      <c r="J403" s="205">
        <f>IF('4'!$U$18&gt;0,'4'!$U$18,"--")</f>
        <v>20</v>
      </c>
      <c r="K403" s="206">
        <f>IF(J403="--","--",'4'!$U$48)</f>
        <v>19.25</v>
      </c>
      <c r="L403" s="206"/>
      <c r="M403" s="205">
        <f>IF(J403="--","--",رتبه!$BG$18)</f>
        <v>1</v>
      </c>
      <c r="N403" s="207">
        <f t="shared" si="14"/>
        <v>0.75</v>
      </c>
      <c r="O403" s="166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8"/>
    </row>
    <row r="404" spans="1:28" ht="20.100000000000001" hidden="1" customHeight="1">
      <c r="B404" s="208">
        <v>11</v>
      </c>
      <c r="C404" s="209" t="str">
        <f>IF('لیست کنترل نمرات مستمر و پایانی'!$W$1&gt;0,'لیست کنترل نمرات مستمر و پایانی'!$W$1,"-----")</f>
        <v>ریاضی</v>
      </c>
      <c r="D404" s="210"/>
      <c r="E404" s="210"/>
      <c r="F404" s="211"/>
      <c r="G404" s="212">
        <f>IF(J404="--","--",'لیست کنترل نمرات مستمر و پایانی'!$W$2)</f>
        <v>4</v>
      </c>
      <c r="H404" s="213">
        <f>IF('لیست کنترل نمرات مستمر و پایانی'!$W$18&gt;0,'لیست کنترل نمرات مستمر و پایانی'!$W$18,"--")</f>
        <v>6</v>
      </c>
      <c r="I404" s="213">
        <f>IF('لیست کنترل نمرات مستمر و پایانی'!$X$18&gt;0,'لیست کنترل نمرات مستمر و پایانی'!$X$18,"--")</f>
        <v>6</v>
      </c>
      <c r="J404" s="213">
        <f>IF('4'!$W$18&gt;0,'4'!$W$18,"--")</f>
        <v>6</v>
      </c>
      <c r="K404" s="167">
        <f>IF(J404="--","--",'4'!$W$48)</f>
        <v>12.5</v>
      </c>
      <c r="L404" s="167"/>
      <c r="M404" s="213">
        <f>IF(J404="--","--",رتبه!$BI$18)</f>
        <v>38</v>
      </c>
      <c r="N404" s="214">
        <f t="shared" si="14"/>
        <v>-6.5</v>
      </c>
      <c r="O404" s="166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8"/>
    </row>
    <row r="405" spans="1:28" ht="20.100000000000001" hidden="1" customHeight="1">
      <c r="B405" s="200">
        <v>12</v>
      </c>
      <c r="C405" s="201" t="str">
        <f>IF('لیست کنترل نمرات مستمر و پایانی'!$Y$1&gt;0,'لیست کنترل نمرات مستمر و پایانی'!$Y$1,"-----")</f>
        <v>زیست شناسی</v>
      </c>
      <c r="D405" s="202"/>
      <c r="E405" s="202"/>
      <c r="F405" s="203"/>
      <c r="G405" s="204">
        <f>IF(J405="--","--",'لیست کنترل نمرات مستمر و پایانی'!$Y$2)</f>
        <v>4</v>
      </c>
      <c r="H405" s="205">
        <f>IF('لیست کنترل نمرات مستمر و پایانی'!$Y$18&gt;0,'لیست کنترل نمرات مستمر و پایانی'!$Y$18,"--")</f>
        <v>18</v>
      </c>
      <c r="I405" s="205">
        <f>IF('لیست کنترل نمرات مستمر و پایانی'!$Z$18&gt;0,'لیست کنترل نمرات مستمر و پایانی'!$Z$18,"--")</f>
        <v>17</v>
      </c>
      <c r="J405" s="205">
        <f>IF('4'!$Y$18&gt;0,'4'!$Y$18,"--")</f>
        <v>17.5</v>
      </c>
      <c r="K405" s="206">
        <f>IF(J405="--","--",'4'!$Y$48)</f>
        <v>17</v>
      </c>
      <c r="L405" s="206"/>
      <c r="M405" s="205">
        <f>IF(J405="--","--",رتبه!$BK$18)</f>
        <v>29</v>
      </c>
      <c r="N405" s="207">
        <f t="shared" si="14"/>
        <v>0.5</v>
      </c>
      <c r="O405" s="166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8"/>
    </row>
    <row r="406" spans="1:28" ht="20.100000000000001" hidden="1" customHeight="1">
      <c r="B406" s="208">
        <v>13</v>
      </c>
      <c r="C406" s="209" t="str">
        <f>IF('لیست کنترل نمرات مستمر و پایانی'!$AA$1&gt;0,'لیست کنترل نمرات مستمر و پایانی'!$AA$1,"-----")</f>
        <v>جغرافیای استان</v>
      </c>
      <c r="D406" s="210"/>
      <c r="E406" s="210"/>
      <c r="F406" s="211"/>
      <c r="G406" s="212">
        <f>IF(J406="--","--",'لیست کنترل نمرات مستمر و پایانی'!$AA$2)</f>
        <v>3</v>
      </c>
      <c r="H406" s="213">
        <f>IF('لیست کنترل نمرات مستمر و پایانی'!$AA$18&gt;0,'لیست کنترل نمرات مستمر و پایانی'!$AA$18,"--")</f>
        <v>20</v>
      </c>
      <c r="I406" s="213">
        <f>IF('لیست کنترل نمرات مستمر و پایانی'!$AB$18&gt;0,'لیست کنترل نمرات مستمر و پایانی'!$AB$18,"--")</f>
        <v>20</v>
      </c>
      <c r="J406" s="213">
        <f>IF('4'!$AA$18&gt;0,'4'!$AA$18,"--")</f>
        <v>20</v>
      </c>
      <c r="K406" s="167">
        <f>IF(J406="--","--",'4'!$AA$48)</f>
        <v>16.5</v>
      </c>
      <c r="L406" s="167"/>
      <c r="M406" s="213">
        <f>IF(J406="--","--",رتبه!$BM$18)</f>
        <v>1</v>
      </c>
      <c r="N406" s="214">
        <f t="shared" si="14"/>
        <v>3.5</v>
      </c>
      <c r="O406" s="166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8"/>
    </row>
    <row r="407" spans="1:28" ht="20.100000000000001" hidden="1" customHeight="1">
      <c r="B407" s="200">
        <v>14</v>
      </c>
      <c r="C407" s="201" t="str">
        <f>IF('لیست کنترل نمرات مستمر و پایانی'!$AC$1&gt;0,'لیست کنترل نمرات مستمر و پایانی'!$AC$1,"-----")</f>
        <v>نگارش</v>
      </c>
      <c r="D407" s="202"/>
      <c r="E407" s="202"/>
      <c r="F407" s="203"/>
      <c r="G407" s="204">
        <f>IF(J407="--","--",'لیست کنترل نمرات مستمر و پایانی'!$AC$2)</f>
        <v>2</v>
      </c>
      <c r="H407" s="205">
        <f>IF('لیست کنترل نمرات مستمر و پایانی'!$AC$18&gt;0,'لیست کنترل نمرات مستمر و پایانی'!$AC$18,"--")</f>
        <v>20</v>
      </c>
      <c r="I407" s="205">
        <f>IF('لیست کنترل نمرات مستمر و پایانی'!$AD$18&gt;0,'لیست کنترل نمرات مستمر و پایانی'!$AD$18,"--")</f>
        <v>20</v>
      </c>
      <c r="J407" s="205">
        <f>IF('4'!$AC$18&gt;0,'4'!$AC$18,"--")</f>
        <v>20</v>
      </c>
      <c r="K407" s="206">
        <f>IF(J407="--","--",'4'!$AC$48)</f>
        <v>19.75</v>
      </c>
      <c r="L407" s="206"/>
      <c r="M407" s="205">
        <f>IF(J407="--","--",رتبه!$BO$18)</f>
        <v>1</v>
      </c>
      <c r="N407" s="207">
        <f t="shared" si="14"/>
        <v>0.25</v>
      </c>
      <c r="O407" s="166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8"/>
    </row>
    <row r="408" spans="1:28" ht="20.100000000000001" hidden="1" customHeight="1">
      <c r="B408" s="208">
        <v>15</v>
      </c>
      <c r="C408" s="209" t="str">
        <f>IF('لیست کنترل نمرات مستمر و پایانی'!$AE$1&gt;0,'لیست کنترل نمرات مستمر و پایانی'!$AE$1,"-----")</f>
        <v>متون ادبی</v>
      </c>
      <c r="D408" s="210"/>
      <c r="E408" s="210"/>
      <c r="F408" s="211"/>
      <c r="G408" s="212">
        <f>IF(J408="--","--",'لیست کنترل نمرات مستمر و پایانی'!$AE$2)</f>
        <v>2</v>
      </c>
      <c r="H408" s="213">
        <f>IF('لیست کنترل نمرات مستمر و پایانی'!$AE$18&gt;0,'لیست کنترل نمرات مستمر و پایانی'!$AE$18,"--")</f>
        <v>20</v>
      </c>
      <c r="I408" s="213">
        <f>IF('لیست کنترل نمرات مستمر و پایانی'!$AF$18&gt;0,'لیست کنترل نمرات مستمر و پایانی'!$AF$18,"--")</f>
        <v>20</v>
      </c>
      <c r="J408" s="213">
        <f>IF('4'!$AE$18&gt;0,'4'!$AE$18,"--")</f>
        <v>20</v>
      </c>
      <c r="K408" s="167">
        <f>IF(J408="--","--",'4'!$AE$48)</f>
        <v>19.25</v>
      </c>
      <c r="L408" s="167"/>
      <c r="M408" s="213">
        <f>IF(J408="--","--",رتبه!$BQ$18)</f>
        <v>1</v>
      </c>
      <c r="N408" s="214">
        <f t="shared" si="14"/>
        <v>0.75</v>
      </c>
      <c r="O408" s="166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8"/>
    </row>
    <row r="409" spans="1:28" ht="20.100000000000001" hidden="1" customHeight="1">
      <c r="B409" s="200">
        <v>16</v>
      </c>
      <c r="C409" s="201" t="str">
        <f>IF('لیست کنترل نمرات مستمر و پایانی'!$AG$1&gt;0,'لیست کنترل نمرات مستمر و پایانی'!$AG$1,"-----")</f>
        <v>آمادگی دفاعی</v>
      </c>
      <c r="D409" s="202"/>
      <c r="E409" s="202"/>
      <c r="F409" s="203"/>
      <c r="G409" s="204">
        <f>IF(J409="--","--",'لیست کنترل نمرات مستمر و پایانی'!$AG$2)</f>
        <v>3</v>
      </c>
      <c r="H409" s="205">
        <f>IF('لیست کنترل نمرات مستمر و پایانی'!$AG$18&gt;0,'لیست کنترل نمرات مستمر و پایانی'!$AG$18,"--")</f>
        <v>10</v>
      </c>
      <c r="I409" s="205">
        <f>IF('لیست کنترل نمرات مستمر و پایانی'!$AH$18&gt;0,'لیست کنترل نمرات مستمر و پایانی'!$AH$18,"--")</f>
        <v>10</v>
      </c>
      <c r="J409" s="205">
        <f>IF('4'!$AG$18&gt;0,'4'!$AG$18,"--")</f>
        <v>10</v>
      </c>
      <c r="K409" s="206">
        <f>IF(J409="--","--",'4'!$AG$48)</f>
        <v>17.25</v>
      </c>
      <c r="L409" s="206"/>
      <c r="M409" s="205">
        <f>IF(J409="--","--",رتبه!$BS$18)</f>
        <v>32</v>
      </c>
      <c r="N409" s="207">
        <f t="shared" si="14"/>
        <v>-7.25</v>
      </c>
      <c r="O409" s="166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8"/>
    </row>
    <row r="410" spans="1:28" ht="20.100000000000001" hidden="1" customHeight="1">
      <c r="B410" s="208">
        <v>17</v>
      </c>
      <c r="C410" s="209" t="str">
        <f>IF('لیست کنترل نمرات مستمر و پایانی'!$AI$1&gt;0,'لیست کنترل نمرات مستمر و پایانی'!$AI$1,"-----")</f>
        <v>تاریخ</v>
      </c>
      <c r="D410" s="210"/>
      <c r="E410" s="210"/>
      <c r="F410" s="211"/>
      <c r="G410" s="212">
        <f>IF(J410="--","--",'لیست کنترل نمرات مستمر و پایانی'!$AI$2)</f>
        <v>2</v>
      </c>
      <c r="H410" s="213">
        <f>IF('لیست کنترل نمرات مستمر و پایانی'!$AI$18&gt;0,'لیست کنترل نمرات مستمر و پایانی'!$AI$18,"--")</f>
        <v>20</v>
      </c>
      <c r="I410" s="213">
        <f>IF('لیست کنترل نمرات مستمر و پایانی'!$AJ$18&gt;0,'لیست کنترل نمرات مستمر و پایانی'!$AJ$18,"--")</f>
        <v>20</v>
      </c>
      <c r="J410" s="213">
        <f>IF('4'!$AI$18&gt;0,'4'!$AI$18,"--")</f>
        <v>20</v>
      </c>
      <c r="K410" s="167">
        <f>IF(J410="--","--",'4'!$AI$48)</f>
        <v>18.75</v>
      </c>
      <c r="L410" s="167"/>
      <c r="M410" s="213">
        <f>IF(J410="--","--",رتبه!$BU$18)</f>
        <v>1</v>
      </c>
      <c r="N410" s="214">
        <f t="shared" si="14"/>
        <v>1.25</v>
      </c>
      <c r="O410" s="166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8"/>
    </row>
    <row r="411" spans="1:28" ht="20.100000000000001" hidden="1" customHeight="1">
      <c r="B411" s="200">
        <v>18</v>
      </c>
      <c r="C411" s="201" t="str">
        <f>IF('لیست کنترل نمرات مستمر و پایانی'!$AK$1&gt;0,'لیست کنترل نمرات مستمر و پایانی'!$AK$1,"-----")</f>
        <v>تربیت بدنی</v>
      </c>
      <c r="D411" s="202"/>
      <c r="E411" s="202"/>
      <c r="F411" s="203"/>
      <c r="G411" s="204">
        <f>IF(J411="--","--",'لیست کنترل نمرات مستمر و پایانی'!$AK$2)</f>
        <v>2</v>
      </c>
      <c r="H411" s="205" t="str">
        <f>IF('لیست کنترل نمرات مستمر و پایانی'!$AK$18&gt;0,'لیست کنترل نمرات مستمر و پایانی'!$AK$18,"--")</f>
        <v>--</v>
      </c>
      <c r="I411" s="205">
        <f>IF('لیست کنترل نمرات مستمر و پایانی'!$AL$18&gt;0,'لیست کنترل نمرات مستمر و پایانی'!$AL$18,"--")</f>
        <v>20</v>
      </c>
      <c r="J411" s="205">
        <f>IF('4'!$AK$18&gt;0,'4'!$AK$18,"--")</f>
        <v>20</v>
      </c>
      <c r="K411" s="206">
        <f>IF(J411="--","--",'4'!$AK$48)</f>
        <v>18.75</v>
      </c>
      <c r="L411" s="206"/>
      <c r="M411" s="205">
        <f>IF(J411="--","--",رتبه!$BW$18)</f>
        <v>1</v>
      </c>
      <c r="N411" s="207">
        <f t="shared" si="14"/>
        <v>1.25</v>
      </c>
      <c r="O411" s="166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8"/>
    </row>
    <row r="412" spans="1:28" ht="20.100000000000001" hidden="1" customHeight="1" thickBot="1">
      <c r="B412" s="215">
        <v>19</v>
      </c>
      <c r="C412" s="216" t="str">
        <f>IF('لیست کنترل نمرات مستمر و پایانی'!$AM$1&gt;0,'لیست کنترل نمرات مستمر و پایانی'!$AM$1,"-----")</f>
        <v>انضباط</v>
      </c>
      <c r="D412" s="217"/>
      <c r="E412" s="217"/>
      <c r="F412" s="218"/>
      <c r="G412" s="219">
        <f>IF(J412="--","--",'لیست کنترل نمرات مستمر و پایانی'!$AM$2)</f>
        <v>2</v>
      </c>
      <c r="H412" s="220" t="str">
        <f>IF('لیست کنترل نمرات مستمر و پایانی'!$AM$18&gt;0,'لیست کنترل نمرات مستمر و پایانی'!$AM$18,"--")</f>
        <v>--</v>
      </c>
      <c r="I412" s="220">
        <f>IF('لیست کنترل نمرات مستمر و پایانی'!$AN$18&gt;0,'لیست کنترل نمرات مستمر و پایانی'!$AN$18,"--")</f>
        <v>20</v>
      </c>
      <c r="J412" s="220">
        <f>IF('4'!$AM$18&gt;0,'4'!$AM$18,"--")</f>
        <v>20</v>
      </c>
      <c r="K412" s="181">
        <f>IF(J412="--","--",'4'!$AM$48)</f>
        <v>14.5</v>
      </c>
      <c r="L412" s="181"/>
      <c r="M412" s="220">
        <f>IF(J412="--","--",رتبه!$BY$18)</f>
        <v>1</v>
      </c>
      <c r="N412" s="221">
        <f t="shared" si="14"/>
        <v>5.5</v>
      </c>
      <c r="O412" s="222"/>
      <c r="P412" s="181"/>
      <c r="Q412" s="181"/>
      <c r="R412" s="181"/>
      <c r="S412" s="181"/>
      <c r="T412" s="181"/>
      <c r="U412" s="181"/>
      <c r="V412" s="181"/>
      <c r="W412" s="181"/>
      <c r="X412" s="181"/>
      <c r="Y412" s="181"/>
      <c r="Z412" s="181"/>
      <c r="AA412" s="182"/>
    </row>
    <row r="413" spans="1:28" ht="20.100000000000001" hidden="1" customHeight="1">
      <c r="B413" s="223"/>
      <c r="C413" s="224"/>
      <c r="D413" s="224"/>
      <c r="E413" s="224"/>
      <c r="F413" s="224"/>
      <c r="G413" s="225"/>
      <c r="H413" s="223"/>
      <c r="I413" s="223"/>
      <c r="J413" s="223"/>
      <c r="K413" s="223"/>
      <c r="L413" s="223"/>
      <c r="M413" s="223"/>
      <c r="N413" s="223"/>
      <c r="O413" s="223"/>
      <c r="P413" s="223"/>
      <c r="Q413" s="223"/>
      <c r="R413" s="223"/>
      <c r="S413" s="223"/>
      <c r="T413" s="223"/>
      <c r="U413" s="223"/>
      <c r="V413" s="223"/>
      <c r="W413" s="223"/>
      <c r="X413" s="223"/>
      <c r="Y413" s="223"/>
      <c r="Z413" s="223"/>
      <c r="AA413" s="223"/>
    </row>
    <row r="414" spans="1:28" ht="20.100000000000001" hidden="1" customHeight="1" thickBot="1">
      <c r="A414" s="226"/>
      <c r="B414" s="226"/>
      <c r="C414" s="226"/>
      <c r="D414" s="226"/>
      <c r="E414" s="226"/>
      <c r="F414" s="226"/>
      <c r="G414" s="226"/>
      <c r="H414" s="226"/>
      <c r="I414" s="226"/>
      <c r="J414" s="226"/>
      <c r="K414" s="226"/>
      <c r="L414" s="226"/>
      <c r="M414" s="226"/>
      <c r="N414" s="226"/>
      <c r="O414" s="226"/>
      <c r="P414" s="226"/>
      <c r="Q414" s="226"/>
      <c r="R414" s="226"/>
      <c r="S414" s="226"/>
      <c r="T414" s="226"/>
      <c r="U414" s="226"/>
      <c r="V414" s="226"/>
      <c r="W414" s="226"/>
      <c r="X414" s="226"/>
      <c r="Y414" s="226"/>
      <c r="Z414" s="226"/>
      <c r="AA414" s="226"/>
      <c r="AB414" s="226"/>
    </row>
    <row r="415" spans="1:28" ht="20.100000000000001" hidden="1" customHeight="1" thickBot="1">
      <c r="B415" s="155"/>
      <c r="C415" s="156"/>
      <c r="D415" s="156"/>
      <c r="E415" s="156"/>
      <c r="F415" s="156"/>
      <c r="G415" s="157"/>
      <c r="H415" s="158"/>
      <c r="I415" s="159" t="str">
        <f>'ورود اطلاعات'!$C$6</f>
        <v>مدیریت آموزش و پرورش تهران</v>
      </c>
      <c r="J415" s="160"/>
      <c r="K415" s="160"/>
      <c r="L415" s="160"/>
      <c r="M415" s="160"/>
      <c r="N415" s="160"/>
      <c r="O415" s="160"/>
      <c r="P415" s="160"/>
      <c r="Q415" s="161"/>
      <c r="R415" s="158"/>
      <c r="S415" s="162" t="str">
        <f>'ورود نمرات'!$A$3</f>
        <v>نام</v>
      </c>
      <c r="T415" s="163"/>
      <c r="U415" s="164"/>
      <c r="V415" s="165" t="str">
        <f>'ورود نمرات'!$A$19</f>
        <v xml:space="preserve">امیرحسین </v>
      </c>
      <c r="W415" s="156"/>
      <c r="X415" s="156"/>
      <c r="Y415" s="156"/>
      <c r="Z415" s="156"/>
      <c r="AA415" s="157"/>
    </row>
    <row r="416" spans="1:28" ht="20.100000000000001" hidden="1" customHeight="1">
      <c r="B416" s="166"/>
      <c r="C416" s="167"/>
      <c r="D416" s="167"/>
      <c r="E416" s="167"/>
      <c r="F416" s="167"/>
      <c r="G416" s="168"/>
      <c r="H416" s="158"/>
      <c r="I416" s="162" t="str">
        <f>'ورود اطلاعات'!$A$7</f>
        <v>نام واحد آموزشی</v>
      </c>
      <c r="J416" s="163"/>
      <c r="K416" s="164"/>
      <c r="L416" s="169" t="str">
        <f>'ورود اطلاعات'!$C$7</f>
        <v>دبیرستان دانش پسند</v>
      </c>
      <c r="M416" s="170"/>
      <c r="N416" s="170"/>
      <c r="O416" s="170"/>
      <c r="P416" s="170"/>
      <c r="Q416" s="171"/>
      <c r="R416" s="158"/>
      <c r="S416" s="172" t="str">
        <f>'ورود نمرات'!$B$3</f>
        <v>نام خانوادگی</v>
      </c>
      <c r="T416" s="173"/>
      <c r="U416" s="174"/>
      <c r="V416" s="175" t="str">
        <f>'ورود نمرات'!$B$19</f>
        <v>شمعی</v>
      </c>
      <c r="W416" s="167"/>
      <c r="X416" s="167"/>
      <c r="Y416" s="167"/>
      <c r="Z416" s="167"/>
      <c r="AA416" s="168"/>
    </row>
    <row r="417" spans="2:27" ht="20.100000000000001" hidden="1" customHeight="1">
      <c r="B417" s="166"/>
      <c r="C417" s="167"/>
      <c r="D417" s="167"/>
      <c r="E417" s="167"/>
      <c r="F417" s="167"/>
      <c r="G417" s="168"/>
      <c r="H417" s="158"/>
      <c r="I417" s="172" t="str">
        <f>'ورود اطلاعات'!$A$2</f>
        <v>سال تحصیلی</v>
      </c>
      <c r="J417" s="173"/>
      <c r="K417" s="174"/>
      <c r="L417" s="175" t="str">
        <f>'ورود اطلاعات'!$C$2</f>
        <v>1402-1403</v>
      </c>
      <c r="M417" s="167"/>
      <c r="N417" s="167"/>
      <c r="O417" s="167"/>
      <c r="P417" s="167"/>
      <c r="Q417" s="168"/>
      <c r="R417" s="158"/>
      <c r="S417" s="172" t="str">
        <f>'ورود اطلاعات'!$A$4</f>
        <v>رشته</v>
      </c>
      <c r="T417" s="173"/>
      <c r="U417" s="174"/>
      <c r="V417" s="175" t="str">
        <f>'ورود اطلاعات'!$C$4</f>
        <v>انسانی</v>
      </c>
      <c r="W417" s="167"/>
      <c r="X417" s="167"/>
      <c r="Y417" s="167"/>
      <c r="Z417" s="167"/>
      <c r="AA417" s="168"/>
    </row>
    <row r="418" spans="2:27" ht="20.100000000000001" hidden="1" customHeight="1">
      <c r="B418" s="166"/>
      <c r="C418" s="167"/>
      <c r="D418" s="167"/>
      <c r="E418" s="167"/>
      <c r="F418" s="167"/>
      <c r="G418" s="168"/>
      <c r="H418" s="158"/>
      <c r="I418" s="172" t="str">
        <f>'ورود اطلاعات'!$A$3</f>
        <v>نوبت امتحانی</v>
      </c>
      <c r="J418" s="173"/>
      <c r="K418" s="174"/>
      <c r="L418" s="175" t="str">
        <f>'ورود اطلاعات'!$C$3</f>
        <v>نوبت اول</v>
      </c>
      <c r="M418" s="167"/>
      <c r="N418" s="167"/>
      <c r="O418" s="167"/>
      <c r="P418" s="167"/>
      <c r="Q418" s="168"/>
      <c r="R418" s="158"/>
      <c r="S418" s="172" t="str">
        <f>'لیست کنترل نمرات مستمر و پایانی'!$AO$1</f>
        <v>معدل</v>
      </c>
      <c r="T418" s="173"/>
      <c r="U418" s="174"/>
      <c r="V418" s="176">
        <f>'لیست کنترل نمرات مستمر و پایانی'!$AO$19</f>
        <v>17.719696969696972</v>
      </c>
      <c r="W418" s="167"/>
      <c r="X418" s="167"/>
      <c r="Y418" s="167"/>
      <c r="Z418" s="167"/>
      <c r="AA418" s="168"/>
    </row>
    <row r="419" spans="2:27" ht="20.100000000000001" hidden="1" customHeight="1" thickBot="1">
      <c r="B419" s="166"/>
      <c r="C419" s="167"/>
      <c r="D419" s="167"/>
      <c r="E419" s="167"/>
      <c r="F419" s="167"/>
      <c r="G419" s="168"/>
      <c r="H419" s="158"/>
      <c r="I419" s="177" t="str">
        <f>'ورود اطلاعات'!$A$5</f>
        <v>کلاس</v>
      </c>
      <c r="J419" s="178"/>
      <c r="K419" s="179"/>
      <c r="L419" s="180">
        <f>'ورود اطلاعات'!$C$5</f>
        <v>102</v>
      </c>
      <c r="M419" s="181"/>
      <c r="N419" s="181"/>
      <c r="O419" s="181"/>
      <c r="P419" s="181"/>
      <c r="Q419" s="182"/>
      <c r="R419" s="158"/>
      <c r="S419" s="177" t="str">
        <f>'لیست کنترل نمرات مستمر و پایانی'!$AP$1</f>
        <v>رتبه کلاسی</v>
      </c>
      <c r="T419" s="178"/>
      <c r="U419" s="179"/>
      <c r="V419" s="180">
        <f>'لیست کنترل نمرات مستمر و پایانی'!$AP$19</f>
        <v>8</v>
      </c>
      <c r="W419" s="181"/>
      <c r="X419" s="181"/>
      <c r="Y419" s="181"/>
      <c r="Z419" s="181"/>
      <c r="AA419" s="182"/>
    </row>
    <row r="420" spans="2:27" ht="20.100000000000001" hidden="1" customHeight="1" thickBot="1">
      <c r="B420" s="183"/>
      <c r="C420" s="184"/>
      <c r="D420" s="184"/>
      <c r="E420" s="184"/>
      <c r="F420" s="184"/>
      <c r="G420" s="185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  <c r="AA420" s="158"/>
    </row>
    <row r="421" spans="2:27" ht="20.100000000000001" hidden="1" customHeight="1" thickBot="1">
      <c r="B421" s="186" t="s">
        <v>23</v>
      </c>
      <c r="C421" s="187" t="s">
        <v>9</v>
      </c>
      <c r="D421" s="188"/>
      <c r="E421" s="188"/>
      <c r="F421" s="189"/>
      <c r="G421" s="190" t="s">
        <v>20</v>
      </c>
      <c r="H421" s="191" t="s">
        <v>15</v>
      </c>
      <c r="I421" s="191" t="s">
        <v>16</v>
      </c>
      <c r="J421" s="191" t="s">
        <v>21</v>
      </c>
      <c r="K421" s="188" t="s">
        <v>22</v>
      </c>
      <c r="L421" s="188"/>
      <c r="M421" s="191" t="s">
        <v>19</v>
      </c>
      <c r="N421" s="192" t="s">
        <v>24</v>
      </c>
      <c r="O421" s="155"/>
      <c r="P421" s="156"/>
      <c r="Q421" s="156"/>
      <c r="R421" s="156"/>
      <c r="S421" s="156"/>
      <c r="T421" s="156"/>
      <c r="U421" s="156"/>
      <c r="V421" s="156"/>
      <c r="W421" s="156"/>
      <c r="X421" s="156"/>
      <c r="Y421" s="156"/>
      <c r="Z421" s="156"/>
      <c r="AA421" s="157"/>
    </row>
    <row r="422" spans="2:27" ht="20.100000000000001" hidden="1" customHeight="1">
      <c r="B422" s="193">
        <v>1</v>
      </c>
      <c r="C422" s="194" t="str">
        <f>IF('لیست کنترل نمرات مستمر و پایانی'!$C$1&gt;0,'لیست کنترل نمرات مستمر و پایانی'!$C$1,"-----")</f>
        <v>قرآن</v>
      </c>
      <c r="D422" s="195"/>
      <c r="E422" s="195"/>
      <c r="F422" s="196"/>
      <c r="G422" s="197">
        <f>IF(J422="--","--",'لیست کنترل نمرات مستمر و پایانی'!$C$2)</f>
        <v>2</v>
      </c>
      <c r="H422" s="198">
        <f>IF('لیست کنترل نمرات مستمر و پایانی'!$C$19&gt;0,'لیست کنترل نمرات مستمر و پایانی'!$C$19,"--")</f>
        <v>20</v>
      </c>
      <c r="I422" s="198">
        <f>IF('لیست کنترل نمرات مستمر و پایانی'!$D$19&gt;0,'لیست کنترل نمرات مستمر و پایانی'!$D$19,"--")</f>
        <v>19</v>
      </c>
      <c r="J422" s="198">
        <f>IF('4'!$C$19&gt;0,'4'!$C$19,"--")</f>
        <v>19.5</v>
      </c>
      <c r="K422" s="170">
        <f>IF(J422="--","--",'4'!$C$48)</f>
        <v>17.25</v>
      </c>
      <c r="L422" s="170"/>
      <c r="M422" s="198">
        <f>IF(J422="--","--",رتبه!$AO$19)</f>
        <v>12</v>
      </c>
      <c r="N422" s="199">
        <f t="shared" ref="N422:N440" si="15">IF(J422="--","--",J422-K422)</f>
        <v>2.25</v>
      </c>
      <c r="O422" s="166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8"/>
    </row>
    <row r="423" spans="2:27" ht="20.100000000000001" hidden="1" customHeight="1">
      <c r="B423" s="200">
        <v>2</v>
      </c>
      <c r="C423" s="201" t="str">
        <f>IF('لیست کنترل نمرات مستمر و پایانی'!$E$1&gt;0,'لیست کنترل نمرات مستمر و پایانی'!$E$1,"-----")</f>
        <v>معارف اسلامی</v>
      </c>
      <c r="D423" s="202"/>
      <c r="E423" s="202"/>
      <c r="F423" s="203"/>
      <c r="G423" s="204">
        <f>IF(J423="--","--",'لیست کنترل نمرات مستمر و پایانی'!$E$2)</f>
        <v>2</v>
      </c>
      <c r="H423" s="205">
        <f>IF('لیست کنترل نمرات مستمر و پایانی'!$E$19&gt;0,'لیست کنترل نمرات مستمر و پایانی'!$E$19,"--")</f>
        <v>16</v>
      </c>
      <c r="I423" s="205">
        <f>IF('لیست کنترل نمرات مستمر و پایانی'!$F$19&gt;0,'لیست کنترل نمرات مستمر و پایانی'!$F$19,"--")</f>
        <v>17</v>
      </c>
      <c r="J423" s="205">
        <f>IF('4'!$E$19&gt;0,'4'!$E$19,"--")</f>
        <v>16.75</v>
      </c>
      <c r="K423" s="206">
        <f>IF(J423="--","--",'4'!$E$48)</f>
        <v>15.25</v>
      </c>
      <c r="L423" s="206"/>
      <c r="M423" s="205">
        <f>IF(J423="--","--",رتبه!$AQ$19)</f>
        <v>17</v>
      </c>
      <c r="N423" s="207">
        <f t="shared" si="15"/>
        <v>1.5</v>
      </c>
      <c r="O423" s="166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8"/>
    </row>
    <row r="424" spans="2:27" ht="20.100000000000001" hidden="1" customHeight="1">
      <c r="B424" s="208">
        <v>3</v>
      </c>
      <c r="C424" s="209" t="str">
        <f>IF('لیست کنترل نمرات مستمر و پایانی'!$G$1&gt;0,'لیست کنترل نمرات مستمر و پایانی'!$G$1,"-----")</f>
        <v>فلسفه</v>
      </c>
      <c r="D424" s="210"/>
      <c r="E424" s="210"/>
      <c r="F424" s="211"/>
      <c r="G424" s="212">
        <f>IF(J424="--","--",'لیست کنترل نمرات مستمر و پایانی'!$G$2)</f>
        <v>2</v>
      </c>
      <c r="H424" s="213">
        <f>IF('لیست کنترل نمرات مستمر و پایانی'!$G$19&gt;0,'لیست کنترل نمرات مستمر و پایانی'!$G$19,"--")</f>
        <v>18</v>
      </c>
      <c r="I424" s="213">
        <f>IF('لیست کنترل نمرات مستمر و پایانی'!$H$19&gt;0,'لیست کنترل نمرات مستمر و پایانی'!$H$19,"--")</f>
        <v>16</v>
      </c>
      <c r="J424" s="213">
        <f>IF('4'!$G$19&gt;0,'4'!$G$19,"--")</f>
        <v>16.75</v>
      </c>
      <c r="K424" s="167">
        <f>IF(J424="--","--",'4'!$G$48)</f>
        <v>13.25</v>
      </c>
      <c r="L424" s="167"/>
      <c r="M424" s="213">
        <f>IF(J424="--","--",رتبه!$AS$19)</f>
        <v>16</v>
      </c>
      <c r="N424" s="214">
        <f t="shared" si="15"/>
        <v>3.5</v>
      </c>
      <c r="O424" s="166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8"/>
    </row>
    <row r="425" spans="2:27" ht="20.100000000000001" hidden="1" customHeight="1">
      <c r="B425" s="200">
        <v>4</v>
      </c>
      <c r="C425" s="201" t="str">
        <f>IF('لیست کنترل نمرات مستمر و پایانی'!$I$1&gt;0,'لیست کنترل نمرات مستمر و پایانی'!$I$1,"-----")</f>
        <v>منطق</v>
      </c>
      <c r="D425" s="202"/>
      <c r="E425" s="202"/>
      <c r="F425" s="203"/>
      <c r="G425" s="204">
        <f>IF(J425="--","--",'لیست کنترل نمرات مستمر و پایانی'!$I$2)</f>
        <v>1</v>
      </c>
      <c r="H425" s="205">
        <f>IF('لیست کنترل نمرات مستمر و پایانی'!$I$19&gt;0,'لیست کنترل نمرات مستمر و پایانی'!$I$19,"--")</f>
        <v>20</v>
      </c>
      <c r="I425" s="205">
        <f>IF('لیست کنترل نمرات مستمر و پایانی'!$J$19&gt;0,'لیست کنترل نمرات مستمر و پایانی'!$J$19,"--")</f>
        <v>19</v>
      </c>
      <c r="J425" s="205">
        <f>IF('4'!$I$19&gt;0,'4'!$I$19,"--")</f>
        <v>19.5</v>
      </c>
      <c r="K425" s="206">
        <f>IF(J425="--","--",'4'!$I$48)</f>
        <v>18</v>
      </c>
      <c r="L425" s="206"/>
      <c r="M425" s="205">
        <f>IF(J425="--","--",رتبه!$AU$19)</f>
        <v>11</v>
      </c>
      <c r="N425" s="207">
        <f t="shared" si="15"/>
        <v>1.5</v>
      </c>
      <c r="O425" s="166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8"/>
    </row>
    <row r="426" spans="2:27" ht="20.100000000000001" hidden="1" customHeight="1">
      <c r="B426" s="208">
        <v>5</v>
      </c>
      <c r="C426" s="209" t="str">
        <f>IF('لیست کنترل نمرات مستمر و پایانی'!$K$1&gt;0,'لیست کنترل نمرات مستمر و پایانی'!$K$1,"-----")</f>
        <v>جامعه شناسی</v>
      </c>
      <c r="D426" s="210"/>
      <c r="E426" s="210"/>
      <c r="F426" s="211"/>
      <c r="G426" s="212">
        <f>IF(J426="--","--",'لیست کنترل نمرات مستمر و پایانی'!$K$2)</f>
        <v>3</v>
      </c>
      <c r="H426" s="213">
        <f>IF('لیست کنترل نمرات مستمر و پایانی'!$K$19&gt;0,'لیست کنترل نمرات مستمر و پایانی'!$K$19,"--")</f>
        <v>19</v>
      </c>
      <c r="I426" s="213">
        <f>IF('لیست کنترل نمرات مستمر و پایانی'!$L$19&gt;0,'لیست کنترل نمرات مستمر و پایانی'!$L$19,"--")</f>
        <v>19</v>
      </c>
      <c r="J426" s="213">
        <f>IF('4'!$K$19&gt;0,'4'!$K$19,"--")</f>
        <v>19</v>
      </c>
      <c r="K426" s="167">
        <f>IF(J426="--","--",'4'!$K$48)</f>
        <v>14.25</v>
      </c>
      <c r="L426" s="167"/>
      <c r="M426" s="213">
        <f>IF(J426="--","--",رتبه!$AW$19)</f>
        <v>10</v>
      </c>
      <c r="N426" s="214">
        <f t="shared" si="15"/>
        <v>4.75</v>
      </c>
      <c r="O426" s="166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8"/>
    </row>
    <row r="427" spans="2:27" ht="20.100000000000001" hidden="1" customHeight="1">
      <c r="B427" s="200">
        <v>6</v>
      </c>
      <c r="C427" s="201" t="str">
        <f>IF('لیست کنترل نمرات مستمر و پایانی'!$M$1&gt;0,'لیست کنترل نمرات مستمر و پایانی'!$M$1,"-----")</f>
        <v>روان شناسی</v>
      </c>
      <c r="D427" s="202"/>
      <c r="E427" s="202"/>
      <c r="F427" s="203"/>
      <c r="G427" s="204">
        <f>IF(J427="--","--",'لیست کنترل نمرات مستمر و پایانی'!$M$2)</f>
        <v>3</v>
      </c>
      <c r="H427" s="205">
        <f>IF('لیست کنترل نمرات مستمر و پایانی'!$M$19&gt;0,'لیست کنترل نمرات مستمر و پایانی'!$M$19,"--")</f>
        <v>20</v>
      </c>
      <c r="I427" s="205">
        <f>IF('لیست کنترل نمرات مستمر و پایانی'!$N$19&gt;0,'لیست کنترل نمرات مستمر و پایانی'!$N$19,"--")</f>
        <v>19</v>
      </c>
      <c r="J427" s="205">
        <f>IF('4'!$M$19&gt;0,'4'!$M$19,"--")</f>
        <v>19.5</v>
      </c>
      <c r="K427" s="206">
        <f>IF(J427="--","--",'4'!$M$48)</f>
        <v>12.25</v>
      </c>
      <c r="L427" s="206"/>
      <c r="M427" s="205">
        <f>IF(J427="--","--",رتبه!$AY$19)</f>
        <v>6</v>
      </c>
      <c r="N427" s="207">
        <f t="shared" si="15"/>
        <v>7.25</v>
      </c>
      <c r="O427" s="166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8"/>
    </row>
    <row r="428" spans="2:27" ht="20.100000000000001" hidden="1" customHeight="1">
      <c r="B428" s="208">
        <v>7</v>
      </c>
      <c r="C428" s="209" t="str">
        <f>IF('لیست کنترل نمرات مستمر و پایانی'!$O$1&gt;0,'لیست کنترل نمرات مستمر و پایانی'!$O$1,"-----")</f>
        <v>زبان انگلیسی</v>
      </c>
      <c r="D428" s="210"/>
      <c r="E428" s="210"/>
      <c r="F428" s="211"/>
      <c r="G428" s="212">
        <f>IF(J428="--","--",'لیست کنترل نمرات مستمر و پایانی'!$O$2)</f>
        <v>1</v>
      </c>
      <c r="H428" s="213">
        <f>IF('لیست کنترل نمرات مستمر و پایانی'!$O$19&gt;0,'لیست کنترل نمرات مستمر و پایانی'!$O$19,"--")</f>
        <v>12</v>
      </c>
      <c r="I428" s="213">
        <f>IF('لیست کنترل نمرات مستمر و پایانی'!$P$19&gt;0,'لیست کنترل نمرات مستمر و پایانی'!$P$19,"--")</f>
        <v>13</v>
      </c>
      <c r="J428" s="213">
        <f>IF('4'!$O$19&gt;0,'4'!$O$19,"--")</f>
        <v>12.75</v>
      </c>
      <c r="K428" s="167">
        <f>IF(J428="--","--",'4'!$O$48)</f>
        <v>11.25</v>
      </c>
      <c r="L428" s="167"/>
      <c r="M428" s="213">
        <f>IF(J428="--","--",رتبه!$BA$19)</f>
        <v>14</v>
      </c>
      <c r="N428" s="214">
        <f t="shared" si="15"/>
        <v>1.5</v>
      </c>
      <c r="O428" s="166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8"/>
    </row>
    <row r="429" spans="2:27" ht="20.100000000000001" hidden="1" customHeight="1">
      <c r="B429" s="200">
        <v>8</v>
      </c>
      <c r="C429" s="201" t="str">
        <f>IF('لیست کنترل نمرات مستمر و پایانی'!$Q$1&gt;0,'لیست کنترل نمرات مستمر و پایانی'!$Q$1,"-----")</f>
        <v>ادبیات فارسی</v>
      </c>
      <c r="D429" s="202"/>
      <c r="E429" s="202"/>
      <c r="F429" s="203"/>
      <c r="G429" s="204">
        <f>IF(J429="--","--",'لیست کنترل نمرات مستمر و پایانی'!$Q$2)</f>
        <v>2</v>
      </c>
      <c r="H429" s="205">
        <f>IF('لیست کنترل نمرات مستمر و پایانی'!$Q$19&gt;0,'لیست کنترل نمرات مستمر و پایانی'!$Q$19,"--")</f>
        <v>14</v>
      </c>
      <c r="I429" s="205">
        <f>IF('لیست کنترل نمرات مستمر و پایانی'!$R$19&gt;0,'لیست کنترل نمرات مستمر و پایانی'!$R$19,"--")</f>
        <v>12</v>
      </c>
      <c r="J429" s="205">
        <f>IF('4'!$Q$19&gt;0,'4'!$Q$19,"--")</f>
        <v>12.75</v>
      </c>
      <c r="K429" s="206">
        <f>IF(J429="--","--",'4'!$Q$48)</f>
        <v>8.25</v>
      </c>
      <c r="L429" s="206"/>
      <c r="M429" s="205">
        <f>IF(J429="--","--",رتبه!$BC$19)</f>
        <v>9</v>
      </c>
      <c r="N429" s="207">
        <f t="shared" si="15"/>
        <v>4.5</v>
      </c>
      <c r="O429" s="166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8"/>
    </row>
    <row r="430" spans="2:27" ht="20.100000000000001" hidden="1" customHeight="1">
      <c r="B430" s="208">
        <v>9</v>
      </c>
      <c r="C430" s="209" t="str">
        <f>IF('لیست کنترل نمرات مستمر و پایانی'!$S$1&gt;0,'لیست کنترل نمرات مستمر و پایانی'!$S$1,"-----")</f>
        <v>قافیه و عروض</v>
      </c>
      <c r="D430" s="210"/>
      <c r="E430" s="210"/>
      <c r="F430" s="211"/>
      <c r="G430" s="212">
        <f>IF(J430="--","--",'لیست کنترل نمرات مستمر و پایانی'!$S$2)</f>
        <v>2</v>
      </c>
      <c r="H430" s="213">
        <f>IF('لیست کنترل نمرات مستمر و پایانی'!$S$19&gt;0,'لیست کنترل نمرات مستمر و پایانی'!$S$19,"--")</f>
        <v>19</v>
      </c>
      <c r="I430" s="213">
        <f>IF('لیست کنترل نمرات مستمر و پایانی'!$T$19&gt;0,'لیست کنترل نمرات مستمر و پایانی'!$T$19,"--")</f>
        <v>7.5</v>
      </c>
      <c r="J430" s="213">
        <f>IF('4'!$S$19&gt;0,'4'!$S$19,"--")</f>
        <v>11.5</v>
      </c>
      <c r="K430" s="167">
        <f>IF(J430="--","--",'4'!$S$48)</f>
        <v>11.5</v>
      </c>
      <c r="L430" s="167"/>
      <c r="M430" s="213">
        <f>IF(J430="--","--",رتبه!$BE$19)</f>
        <v>20</v>
      </c>
      <c r="N430" s="214">
        <f t="shared" si="15"/>
        <v>0</v>
      </c>
      <c r="O430" s="166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8"/>
    </row>
    <row r="431" spans="2:27" ht="20.100000000000001" hidden="1" customHeight="1">
      <c r="B431" s="200">
        <v>10</v>
      </c>
      <c r="C431" s="201" t="str">
        <f>IF('لیست کنترل نمرات مستمر و پایانی'!$U$1&gt;0,'لیست کنترل نمرات مستمر و پایانی'!$U$1,"-----")</f>
        <v>عربی</v>
      </c>
      <c r="D431" s="202"/>
      <c r="E431" s="202"/>
      <c r="F431" s="203"/>
      <c r="G431" s="204">
        <f>IF(J431="--","--",'لیست کنترل نمرات مستمر و پایانی'!$U$2)</f>
        <v>2</v>
      </c>
      <c r="H431" s="205">
        <f>IF('لیست کنترل نمرات مستمر و پایانی'!$U$19&gt;0,'لیست کنترل نمرات مستمر و پایانی'!$U$19,"--")</f>
        <v>20</v>
      </c>
      <c r="I431" s="205">
        <f>IF('لیست کنترل نمرات مستمر و پایانی'!$V$19&gt;0,'لیست کنترل نمرات مستمر و پایانی'!$V$19,"--")</f>
        <v>20</v>
      </c>
      <c r="J431" s="205">
        <f>IF('4'!$U$19&gt;0,'4'!$U$19,"--")</f>
        <v>20</v>
      </c>
      <c r="K431" s="206">
        <f>IF(J431="--","--",'4'!$U$48)</f>
        <v>19.25</v>
      </c>
      <c r="L431" s="206"/>
      <c r="M431" s="205">
        <f>IF(J431="--","--",رتبه!$BG$19)</f>
        <v>1</v>
      </c>
      <c r="N431" s="207">
        <f t="shared" si="15"/>
        <v>0.75</v>
      </c>
      <c r="O431" s="166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8"/>
    </row>
    <row r="432" spans="2:27" ht="20.100000000000001" hidden="1" customHeight="1">
      <c r="B432" s="208">
        <v>11</v>
      </c>
      <c r="C432" s="209" t="str">
        <f>IF('لیست کنترل نمرات مستمر و پایانی'!$W$1&gt;0,'لیست کنترل نمرات مستمر و پایانی'!$W$1,"-----")</f>
        <v>ریاضی</v>
      </c>
      <c r="D432" s="210"/>
      <c r="E432" s="210"/>
      <c r="F432" s="211"/>
      <c r="G432" s="212">
        <f>IF(J432="--","--",'لیست کنترل نمرات مستمر و پایانی'!$W$2)</f>
        <v>4</v>
      </c>
      <c r="H432" s="213">
        <f>IF('لیست کنترل نمرات مستمر و پایانی'!$W$19&gt;0,'لیست کنترل نمرات مستمر و پایانی'!$W$19,"--")</f>
        <v>12</v>
      </c>
      <c r="I432" s="213">
        <f>IF('لیست کنترل نمرات مستمر و پایانی'!$X$19&gt;0,'لیست کنترل نمرات مستمر و پایانی'!$X$19,"--")</f>
        <v>12</v>
      </c>
      <c r="J432" s="213">
        <f>IF('4'!$W$19&gt;0,'4'!$W$19,"--")</f>
        <v>12</v>
      </c>
      <c r="K432" s="167">
        <f>IF(J432="--","--",'4'!$W$48)</f>
        <v>12.5</v>
      </c>
      <c r="L432" s="167"/>
      <c r="M432" s="213">
        <f>IF(J432="--","--",رتبه!$BI$19)</f>
        <v>23</v>
      </c>
      <c r="N432" s="214">
        <f t="shared" si="15"/>
        <v>-0.5</v>
      </c>
      <c r="O432" s="166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8"/>
    </row>
    <row r="433" spans="2:27" ht="20.100000000000001" hidden="1" customHeight="1">
      <c r="B433" s="200">
        <v>12</v>
      </c>
      <c r="C433" s="201" t="str">
        <f>IF('لیست کنترل نمرات مستمر و پایانی'!$Y$1&gt;0,'لیست کنترل نمرات مستمر و پایانی'!$Y$1,"-----")</f>
        <v>زیست شناسی</v>
      </c>
      <c r="D433" s="202"/>
      <c r="E433" s="202"/>
      <c r="F433" s="203"/>
      <c r="G433" s="204">
        <f>IF(J433="--","--",'لیست کنترل نمرات مستمر و پایانی'!$Y$2)</f>
        <v>4</v>
      </c>
      <c r="H433" s="205">
        <f>IF('لیست کنترل نمرات مستمر و پایانی'!$Y$19&gt;0,'لیست کنترل نمرات مستمر و پایانی'!$Y$19,"--")</f>
        <v>20</v>
      </c>
      <c r="I433" s="205">
        <f>IF('لیست کنترل نمرات مستمر و پایانی'!$Z$19&gt;0,'لیست کنترل نمرات مستمر و پایانی'!$Z$19,"--")</f>
        <v>20</v>
      </c>
      <c r="J433" s="205">
        <f>IF('4'!$Y$19&gt;0,'4'!$Y$19,"--")</f>
        <v>20</v>
      </c>
      <c r="K433" s="206">
        <f>IF(J433="--","--",'4'!$Y$48)</f>
        <v>17</v>
      </c>
      <c r="L433" s="206"/>
      <c r="M433" s="205">
        <f>IF(J433="--","--",رتبه!$BK$19)</f>
        <v>1</v>
      </c>
      <c r="N433" s="207">
        <f t="shared" si="15"/>
        <v>3</v>
      </c>
      <c r="O433" s="166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8"/>
    </row>
    <row r="434" spans="2:27" ht="20.100000000000001" hidden="1" customHeight="1">
      <c r="B434" s="208">
        <v>13</v>
      </c>
      <c r="C434" s="209" t="str">
        <f>IF('لیست کنترل نمرات مستمر و پایانی'!$AA$1&gt;0,'لیست کنترل نمرات مستمر و پایانی'!$AA$1,"-----")</f>
        <v>جغرافیای استان</v>
      </c>
      <c r="D434" s="210"/>
      <c r="E434" s="210"/>
      <c r="F434" s="211"/>
      <c r="G434" s="212">
        <f>IF(J434="--","--",'لیست کنترل نمرات مستمر و پایانی'!$AA$2)</f>
        <v>3</v>
      </c>
      <c r="H434" s="213">
        <f>IF('لیست کنترل نمرات مستمر و پایانی'!$AA$19&gt;0,'لیست کنترل نمرات مستمر و پایانی'!$AA$19,"--")</f>
        <v>18</v>
      </c>
      <c r="I434" s="213">
        <f>IF('لیست کنترل نمرات مستمر و پایانی'!$AB$19&gt;0,'لیست کنترل نمرات مستمر و پایانی'!$AB$19,"--")</f>
        <v>18</v>
      </c>
      <c r="J434" s="213">
        <f>IF('4'!$AA$19&gt;0,'4'!$AA$19,"--")</f>
        <v>18</v>
      </c>
      <c r="K434" s="167">
        <f>IF(J434="--","--",'4'!$AA$48)</f>
        <v>16.5</v>
      </c>
      <c r="L434" s="167"/>
      <c r="M434" s="213">
        <f>IF(J434="--","--",رتبه!$BM$19)</f>
        <v>25</v>
      </c>
      <c r="N434" s="214">
        <f t="shared" si="15"/>
        <v>1.5</v>
      </c>
      <c r="O434" s="166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8"/>
    </row>
    <row r="435" spans="2:27" ht="20.100000000000001" hidden="1" customHeight="1">
      <c r="B435" s="200">
        <v>14</v>
      </c>
      <c r="C435" s="201" t="str">
        <f>IF('لیست کنترل نمرات مستمر و پایانی'!$AC$1&gt;0,'لیست کنترل نمرات مستمر و پایانی'!$AC$1,"-----")</f>
        <v>نگارش</v>
      </c>
      <c r="D435" s="202"/>
      <c r="E435" s="202"/>
      <c r="F435" s="203"/>
      <c r="G435" s="204">
        <f>IF(J435="--","--",'لیست کنترل نمرات مستمر و پایانی'!$AC$2)</f>
        <v>2</v>
      </c>
      <c r="H435" s="205">
        <f>IF('لیست کنترل نمرات مستمر و پایانی'!$AC$19&gt;0,'لیست کنترل نمرات مستمر و پایانی'!$AC$19,"--")</f>
        <v>20</v>
      </c>
      <c r="I435" s="205">
        <f>IF('لیست کنترل نمرات مستمر و پایانی'!$AD$19&gt;0,'لیست کنترل نمرات مستمر و پایانی'!$AD$19,"--")</f>
        <v>20</v>
      </c>
      <c r="J435" s="205">
        <f>IF('4'!$AC$19&gt;0,'4'!$AC$19,"--")</f>
        <v>20</v>
      </c>
      <c r="K435" s="206">
        <f>IF(J435="--","--",'4'!$AC$48)</f>
        <v>19.75</v>
      </c>
      <c r="L435" s="206"/>
      <c r="M435" s="205">
        <f>IF(J435="--","--",رتبه!$BO$19)</f>
        <v>1</v>
      </c>
      <c r="N435" s="207">
        <f t="shared" si="15"/>
        <v>0.25</v>
      </c>
      <c r="O435" s="166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8"/>
    </row>
    <row r="436" spans="2:27" ht="20.100000000000001" hidden="1" customHeight="1">
      <c r="B436" s="208">
        <v>15</v>
      </c>
      <c r="C436" s="209" t="str">
        <f>IF('لیست کنترل نمرات مستمر و پایانی'!$AE$1&gt;0,'لیست کنترل نمرات مستمر و پایانی'!$AE$1,"-----")</f>
        <v>متون ادبی</v>
      </c>
      <c r="D436" s="210"/>
      <c r="E436" s="210"/>
      <c r="F436" s="211"/>
      <c r="G436" s="212">
        <f>IF(J436="--","--",'لیست کنترل نمرات مستمر و پایانی'!$AE$2)</f>
        <v>2</v>
      </c>
      <c r="H436" s="213">
        <f>IF('لیست کنترل نمرات مستمر و پایانی'!$AE$19&gt;0,'لیست کنترل نمرات مستمر و پایانی'!$AE$19,"--")</f>
        <v>20</v>
      </c>
      <c r="I436" s="213">
        <f>IF('لیست کنترل نمرات مستمر و پایانی'!$AF$19&gt;0,'لیست کنترل نمرات مستمر و پایانی'!$AF$19,"--")</f>
        <v>20</v>
      </c>
      <c r="J436" s="213">
        <f>IF('4'!$AE$19&gt;0,'4'!$AE$19,"--")</f>
        <v>20</v>
      </c>
      <c r="K436" s="167">
        <f>IF(J436="--","--",'4'!$AE$48)</f>
        <v>19.25</v>
      </c>
      <c r="L436" s="167"/>
      <c r="M436" s="213">
        <f>IF(J436="--","--",رتبه!$BQ$19)</f>
        <v>1</v>
      </c>
      <c r="N436" s="214">
        <f t="shared" si="15"/>
        <v>0.75</v>
      </c>
      <c r="O436" s="166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8"/>
    </row>
    <row r="437" spans="2:27" ht="20.100000000000001" hidden="1" customHeight="1">
      <c r="B437" s="200">
        <v>16</v>
      </c>
      <c r="C437" s="201" t="str">
        <f>IF('لیست کنترل نمرات مستمر و پایانی'!$AG$1&gt;0,'لیست کنترل نمرات مستمر و پایانی'!$AG$1,"-----")</f>
        <v>آمادگی دفاعی</v>
      </c>
      <c r="D437" s="202"/>
      <c r="E437" s="202"/>
      <c r="F437" s="203"/>
      <c r="G437" s="204">
        <f>IF(J437="--","--",'لیست کنترل نمرات مستمر و پایانی'!$AG$2)</f>
        <v>3</v>
      </c>
      <c r="H437" s="205">
        <f>IF('لیست کنترل نمرات مستمر و پایانی'!$AG$19&gt;0,'لیست کنترل نمرات مستمر و پایانی'!$AG$19,"--")</f>
        <v>20</v>
      </c>
      <c r="I437" s="205">
        <f>IF('لیست کنترل نمرات مستمر و پایانی'!$AH$19&gt;0,'لیست کنترل نمرات مستمر و پایانی'!$AH$19,"--")</f>
        <v>20</v>
      </c>
      <c r="J437" s="205">
        <f>IF('4'!$AG$19&gt;0,'4'!$AG$19,"--")</f>
        <v>20</v>
      </c>
      <c r="K437" s="206">
        <f>IF(J437="--","--",'4'!$AG$48)</f>
        <v>17.25</v>
      </c>
      <c r="L437" s="206"/>
      <c r="M437" s="205">
        <f>IF(J437="--","--",رتبه!$BS$19)</f>
        <v>1</v>
      </c>
      <c r="N437" s="207">
        <f t="shared" si="15"/>
        <v>2.75</v>
      </c>
      <c r="O437" s="166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8"/>
    </row>
    <row r="438" spans="2:27" ht="20.100000000000001" hidden="1" customHeight="1">
      <c r="B438" s="208">
        <v>17</v>
      </c>
      <c r="C438" s="209" t="str">
        <f>IF('لیست کنترل نمرات مستمر و پایانی'!$AI$1&gt;0,'لیست کنترل نمرات مستمر و پایانی'!$AI$1,"-----")</f>
        <v>تاریخ</v>
      </c>
      <c r="D438" s="210"/>
      <c r="E438" s="210"/>
      <c r="F438" s="211"/>
      <c r="G438" s="212">
        <f>IF(J438="--","--",'لیست کنترل نمرات مستمر و پایانی'!$AI$2)</f>
        <v>2</v>
      </c>
      <c r="H438" s="213">
        <f>IF('لیست کنترل نمرات مستمر و پایانی'!$AI$19&gt;0,'لیست کنترل نمرات مستمر و پایانی'!$AI$19,"--")</f>
        <v>20</v>
      </c>
      <c r="I438" s="213">
        <f>IF('لیست کنترل نمرات مستمر و پایانی'!$AJ$19&gt;0,'لیست کنترل نمرات مستمر و پایانی'!$AJ$19,"--")</f>
        <v>18</v>
      </c>
      <c r="J438" s="213">
        <f>IF('4'!$AI$19&gt;0,'4'!$AI$19,"--")</f>
        <v>18.75</v>
      </c>
      <c r="K438" s="167">
        <f>IF(J438="--","--",'4'!$AI$48)</f>
        <v>18.75</v>
      </c>
      <c r="L438" s="167"/>
      <c r="M438" s="213">
        <f>IF(J438="--","--",رتبه!$BU$19)</f>
        <v>30</v>
      </c>
      <c r="N438" s="214">
        <f t="shared" si="15"/>
        <v>0</v>
      </c>
      <c r="O438" s="166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8"/>
    </row>
    <row r="439" spans="2:27" ht="20.100000000000001" hidden="1" customHeight="1">
      <c r="B439" s="200">
        <v>18</v>
      </c>
      <c r="C439" s="201" t="str">
        <f>IF('لیست کنترل نمرات مستمر و پایانی'!$AK$1&gt;0,'لیست کنترل نمرات مستمر و پایانی'!$AK$1,"-----")</f>
        <v>تربیت بدنی</v>
      </c>
      <c r="D439" s="202"/>
      <c r="E439" s="202"/>
      <c r="F439" s="203"/>
      <c r="G439" s="204">
        <f>IF(J439="--","--",'لیست کنترل نمرات مستمر و پایانی'!$AK$2)</f>
        <v>2</v>
      </c>
      <c r="H439" s="205" t="str">
        <f>IF('لیست کنترل نمرات مستمر و پایانی'!$AK$19&gt;0,'لیست کنترل نمرات مستمر و پایانی'!$AK$19,"--")</f>
        <v>--</v>
      </c>
      <c r="I439" s="205">
        <f>IF('لیست کنترل نمرات مستمر و پایانی'!$AL$19&gt;0,'لیست کنترل نمرات مستمر و پایانی'!$AL$19,"--")</f>
        <v>20</v>
      </c>
      <c r="J439" s="205">
        <f>IF('4'!$AK$19&gt;0,'4'!$AK$19,"--")</f>
        <v>20</v>
      </c>
      <c r="K439" s="206">
        <f>IF(J439="--","--",'4'!$AK$48)</f>
        <v>18.75</v>
      </c>
      <c r="L439" s="206"/>
      <c r="M439" s="205">
        <f>IF(J439="--","--",رتبه!$BW$19)</f>
        <v>1</v>
      </c>
      <c r="N439" s="207">
        <f t="shared" si="15"/>
        <v>1.25</v>
      </c>
      <c r="O439" s="166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8"/>
    </row>
    <row r="440" spans="2:27" ht="20.100000000000001" hidden="1" customHeight="1" thickBot="1">
      <c r="B440" s="215">
        <v>19</v>
      </c>
      <c r="C440" s="216" t="str">
        <f>IF('لیست کنترل نمرات مستمر و پایانی'!$AM$1&gt;0,'لیست کنترل نمرات مستمر و پایانی'!$AM$1,"-----")</f>
        <v>انضباط</v>
      </c>
      <c r="D440" s="217"/>
      <c r="E440" s="217"/>
      <c r="F440" s="218"/>
      <c r="G440" s="219">
        <f>IF(J440="--","--",'لیست کنترل نمرات مستمر و پایانی'!$AM$2)</f>
        <v>2</v>
      </c>
      <c r="H440" s="220" t="str">
        <f>IF('لیست کنترل نمرات مستمر و پایانی'!$AM$19&gt;0,'لیست کنترل نمرات مستمر و پایانی'!$AM$19,"--")</f>
        <v>--</v>
      </c>
      <c r="I440" s="220">
        <f>IF('لیست کنترل نمرات مستمر و پایانی'!$AN$19&gt;0,'لیست کنترل نمرات مستمر و پایانی'!$AN$19,"--")</f>
        <v>20</v>
      </c>
      <c r="J440" s="220">
        <f>IF('4'!$AM$19&gt;0,'4'!$AM$19,"--")</f>
        <v>20</v>
      </c>
      <c r="K440" s="181">
        <f>IF(J440="--","--",'4'!$AM$48)</f>
        <v>14.5</v>
      </c>
      <c r="L440" s="181"/>
      <c r="M440" s="220">
        <f>IF(J440="--","--",رتبه!$BY$19)</f>
        <v>1</v>
      </c>
      <c r="N440" s="221">
        <f t="shared" si="15"/>
        <v>5.5</v>
      </c>
      <c r="O440" s="222"/>
      <c r="P440" s="181"/>
      <c r="Q440" s="181"/>
      <c r="R440" s="181"/>
      <c r="S440" s="181"/>
      <c r="T440" s="181"/>
      <c r="U440" s="181"/>
      <c r="V440" s="181"/>
      <c r="W440" s="181"/>
      <c r="X440" s="181"/>
      <c r="Y440" s="181"/>
      <c r="Z440" s="181"/>
      <c r="AA440" s="182"/>
    </row>
    <row r="441" spans="2:27" ht="20.100000000000001" hidden="1" customHeight="1" thickBot="1"/>
    <row r="442" spans="2:27" ht="20.100000000000001" hidden="1" customHeight="1" thickBot="1">
      <c r="B442" s="155"/>
      <c r="C442" s="156"/>
      <c r="D442" s="156"/>
      <c r="E442" s="156"/>
      <c r="F442" s="156"/>
      <c r="G442" s="157"/>
      <c r="H442" s="158"/>
      <c r="I442" s="159" t="str">
        <f>'ورود اطلاعات'!$C$6</f>
        <v>مدیریت آموزش و پرورش تهران</v>
      </c>
      <c r="J442" s="160"/>
      <c r="K442" s="160"/>
      <c r="L442" s="160"/>
      <c r="M442" s="160"/>
      <c r="N442" s="160"/>
      <c r="O442" s="160"/>
      <c r="P442" s="160"/>
      <c r="Q442" s="161"/>
      <c r="R442" s="158"/>
      <c r="S442" s="162" t="str">
        <f>'ورود نمرات'!$A$3</f>
        <v>نام</v>
      </c>
      <c r="T442" s="163"/>
      <c r="U442" s="164"/>
      <c r="V442" s="165" t="str">
        <f>'ورود نمرات'!$A$20</f>
        <v xml:space="preserve">علیرضا </v>
      </c>
      <c r="W442" s="156"/>
      <c r="X442" s="156"/>
      <c r="Y442" s="156"/>
      <c r="Z442" s="156"/>
      <c r="AA442" s="157"/>
    </row>
    <row r="443" spans="2:27" ht="20.100000000000001" hidden="1" customHeight="1">
      <c r="B443" s="166"/>
      <c r="C443" s="167"/>
      <c r="D443" s="167"/>
      <c r="E443" s="167"/>
      <c r="F443" s="167"/>
      <c r="G443" s="168"/>
      <c r="H443" s="158"/>
      <c r="I443" s="162" t="str">
        <f>'ورود اطلاعات'!$A$7</f>
        <v>نام واحد آموزشی</v>
      </c>
      <c r="J443" s="163"/>
      <c r="K443" s="164"/>
      <c r="L443" s="169" t="str">
        <f>'ورود اطلاعات'!$C$7</f>
        <v>دبیرستان دانش پسند</v>
      </c>
      <c r="M443" s="170"/>
      <c r="N443" s="170"/>
      <c r="O443" s="170"/>
      <c r="P443" s="170"/>
      <c r="Q443" s="171"/>
      <c r="R443" s="158"/>
      <c r="S443" s="172" t="str">
        <f>'ورود نمرات'!$B$3</f>
        <v>نام خانوادگی</v>
      </c>
      <c r="T443" s="173"/>
      <c r="U443" s="174"/>
      <c r="V443" s="175" t="str">
        <f>'ورود نمرات'!$B$20</f>
        <v>صالحی</v>
      </c>
      <c r="W443" s="167"/>
      <c r="X443" s="167"/>
      <c r="Y443" s="167"/>
      <c r="Z443" s="167"/>
      <c r="AA443" s="168"/>
    </row>
    <row r="444" spans="2:27" ht="20.100000000000001" hidden="1" customHeight="1">
      <c r="B444" s="166"/>
      <c r="C444" s="167"/>
      <c r="D444" s="167"/>
      <c r="E444" s="167"/>
      <c r="F444" s="167"/>
      <c r="G444" s="168"/>
      <c r="H444" s="158"/>
      <c r="I444" s="172" t="str">
        <f>'ورود اطلاعات'!$A$2</f>
        <v>سال تحصیلی</v>
      </c>
      <c r="J444" s="173"/>
      <c r="K444" s="174"/>
      <c r="L444" s="175" t="str">
        <f>'ورود اطلاعات'!$C$2</f>
        <v>1402-1403</v>
      </c>
      <c r="M444" s="167"/>
      <c r="N444" s="167"/>
      <c r="O444" s="167"/>
      <c r="P444" s="167"/>
      <c r="Q444" s="168"/>
      <c r="R444" s="158"/>
      <c r="S444" s="172" t="str">
        <f>'ورود اطلاعات'!$A$4</f>
        <v>رشته</v>
      </c>
      <c r="T444" s="173"/>
      <c r="U444" s="174"/>
      <c r="V444" s="175" t="str">
        <f>'ورود اطلاعات'!$C$4</f>
        <v>انسانی</v>
      </c>
      <c r="W444" s="167"/>
      <c r="X444" s="167"/>
      <c r="Y444" s="167"/>
      <c r="Z444" s="167"/>
      <c r="AA444" s="168"/>
    </row>
    <row r="445" spans="2:27" ht="20.100000000000001" hidden="1" customHeight="1">
      <c r="B445" s="166"/>
      <c r="C445" s="167"/>
      <c r="D445" s="167"/>
      <c r="E445" s="167"/>
      <c r="F445" s="167"/>
      <c r="G445" s="168"/>
      <c r="H445" s="158"/>
      <c r="I445" s="172" t="str">
        <f>'ورود اطلاعات'!$A$3</f>
        <v>نوبت امتحانی</v>
      </c>
      <c r="J445" s="173"/>
      <c r="K445" s="174"/>
      <c r="L445" s="175" t="str">
        <f>'ورود اطلاعات'!$C$3</f>
        <v>نوبت اول</v>
      </c>
      <c r="M445" s="167"/>
      <c r="N445" s="167"/>
      <c r="O445" s="167"/>
      <c r="P445" s="167"/>
      <c r="Q445" s="168"/>
      <c r="R445" s="158"/>
      <c r="S445" s="172" t="str">
        <f>'لیست کنترل نمرات مستمر و پایانی'!$AO$1</f>
        <v>معدل</v>
      </c>
      <c r="T445" s="173"/>
      <c r="U445" s="174"/>
      <c r="V445" s="176">
        <f>'لیست کنترل نمرات مستمر و پایانی'!$AO$20</f>
        <v>12.545454545454545</v>
      </c>
      <c r="W445" s="167"/>
      <c r="X445" s="167"/>
      <c r="Y445" s="167"/>
      <c r="Z445" s="167"/>
      <c r="AA445" s="168"/>
    </row>
    <row r="446" spans="2:27" ht="20.100000000000001" hidden="1" customHeight="1" thickBot="1">
      <c r="B446" s="166"/>
      <c r="C446" s="167"/>
      <c r="D446" s="167"/>
      <c r="E446" s="167"/>
      <c r="F446" s="167"/>
      <c r="G446" s="168"/>
      <c r="H446" s="158"/>
      <c r="I446" s="177" t="str">
        <f>'ورود اطلاعات'!$A$5</f>
        <v>کلاس</v>
      </c>
      <c r="J446" s="178"/>
      <c r="K446" s="179"/>
      <c r="L446" s="180">
        <f>'ورود اطلاعات'!$C$5</f>
        <v>102</v>
      </c>
      <c r="M446" s="181"/>
      <c r="N446" s="181"/>
      <c r="O446" s="181"/>
      <c r="P446" s="181"/>
      <c r="Q446" s="182"/>
      <c r="R446" s="158"/>
      <c r="S446" s="177" t="str">
        <f>'لیست کنترل نمرات مستمر و پایانی'!$AP$1</f>
        <v>رتبه کلاسی</v>
      </c>
      <c r="T446" s="178"/>
      <c r="U446" s="179"/>
      <c r="V446" s="180">
        <f>'لیست کنترل نمرات مستمر و پایانی'!$AP$20</f>
        <v>38</v>
      </c>
      <c r="W446" s="181"/>
      <c r="X446" s="181"/>
      <c r="Y446" s="181"/>
      <c r="Z446" s="181"/>
      <c r="AA446" s="182"/>
    </row>
    <row r="447" spans="2:27" ht="20.100000000000001" hidden="1" customHeight="1" thickBot="1">
      <c r="B447" s="183"/>
      <c r="C447" s="184"/>
      <c r="D447" s="184"/>
      <c r="E447" s="184"/>
      <c r="F447" s="184"/>
      <c r="G447" s="185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  <c r="AA447" s="158"/>
    </row>
    <row r="448" spans="2:27" ht="20.100000000000001" hidden="1" customHeight="1" thickBot="1">
      <c r="B448" s="186" t="s">
        <v>23</v>
      </c>
      <c r="C448" s="187" t="s">
        <v>9</v>
      </c>
      <c r="D448" s="188"/>
      <c r="E448" s="188"/>
      <c r="F448" s="189"/>
      <c r="G448" s="190" t="s">
        <v>20</v>
      </c>
      <c r="H448" s="191" t="s">
        <v>15</v>
      </c>
      <c r="I448" s="191" t="s">
        <v>16</v>
      </c>
      <c r="J448" s="191" t="s">
        <v>21</v>
      </c>
      <c r="K448" s="188" t="s">
        <v>22</v>
      </c>
      <c r="L448" s="188"/>
      <c r="M448" s="191" t="s">
        <v>19</v>
      </c>
      <c r="N448" s="192" t="s">
        <v>24</v>
      </c>
      <c r="O448" s="155"/>
      <c r="P448" s="156"/>
      <c r="Q448" s="156"/>
      <c r="R448" s="156"/>
      <c r="S448" s="156"/>
      <c r="T448" s="156"/>
      <c r="U448" s="156"/>
      <c r="V448" s="156"/>
      <c r="W448" s="156"/>
      <c r="X448" s="156"/>
      <c r="Y448" s="156"/>
      <c r="Z448" s="156"/>
      <c r="AA448" s="157"/>
    </row>
    <row r="449" spans="2:27" ht="20.100000000000001" hidden="1" customHeight="1">
      <c r="B449" s="193">
        <v>1</v>
      </c>
      <c r="C449" s="194" t="str">
        <f>IF('لیست کنترل نمرات مستمر و پایانی'!$C$1&gt;0,'لیست کنترل نمرات مستمر و پایانی'!$C$1,"-----")</f>
        <v>قرآن</v>
      </c>
      <c r="D449" s="195"/>
      <c r="E449" s="195"/>
      <c r="F449" s="196"/>
      <c r="G449" s="197">
        <f>IF(J449="--","--",'لیست کنترل نمرات مستمر و پایانی'!$C$2)</f>
        <v>2</v>
      </c>
      <c r="H449" s="198">
        <f>IF('لیست کنترل نمرات مستمر و پایانی'!$C$20&gt;0,'لیست کنترل نمرات مستمر و پایانی'!$C$20,"--")</f>
        <v>12</v>
      </c>
      <c r="I449" s="198">
        <f>IF('لیست کنترل نمرات مستمر و پایانی'!$D$20&gt;0,'لیست کنترل نمرات مستمر و پایانی'!$D$20,"--")</f>
        <v>12</v>
      </c>
      <c r="J449" s="198">
        <f>IF('4'!$C$20&gt;0,'4'!$C$20,"--")</f>
        <v>12</v>
      </c>
      <c r="K449" s="170">
        <f>IF(J449="--","--",'4'!$C$48)</f>
        <v>17.25</v>
      </c>
      <c r="L449" s="170"/>
      <c r="M449" s="198">
        <f>IF(J449="--","--",رتبه!$AO$20)</f>
        <v>38</v>
      </c>
      <c r="N449" s="199">
        <f t="shared" ref="N449:N467" si="16">IF(J449="--","--",J449-K449)</f>
        <v>-5.25</v>
      </c>
      <c r="O449" s="166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8"/>
    </row>
    <row r="450" spans="2:27" ht="20.100000000000001" hidden="1" customHeight="1">
      <c r="B450" s="200">
        <v>2</v>
      </c>
      <c r="C450" s="201" t="str">
        <f>IF('لیست کنترل نمرات مستمر و پایانی'!$E$1&gt;0,'لیست کنترل نمرات مستمر و پایانی'!$E$1,"-----")</f>
        <v>معارف اسلامی</v>
      </c>
      <c r="D450" s="202"/>
      <c r="E450" s="202"/>
      <c r="F450" s="203"/>
      <c r="G450" s="204">
        <f>IF(J450="--","--",'لیست کنترل نمرات مستمر و پایانی'!$E$2)</f>
        <v>2</v>
      </c>
      <c r="H450" s="205">
        <f>IF('لیست کنترل نمرات مستمر و پایانی'!$E$20&gt;0,'لیست کنترل نمرات مستمر و پایانی'!$E$20,"--")</f>
        <v>15</v>
      </c>
      <c r="I450" s="205">
        <f>IF('لیست کنترل نمرات مستمر و پایانی'!$F$20&gt;0,'لیست کنترل نمرات مستمر و پایانی'!$F$20,"--")</f>
        <v>8</v>
      </c>
      <c r="J450" s="205">
        <f>IF('4'!$E$20&gt;0,'4'!$E$20,"--")</f>
        <v>10.5</v>
      </c>
      <c r="K450" s="206">
        <f>IF(J450="--","--",'4'!$E$48)</f>
        <v>15.25</v>
      </c>
      <c r="L450" s="206"/>
      <c r="M450" s="205">
        <f>IF(J450="--","--",رتبه!$AQ$20)</f>
        <v>39</v>
      </c>
      <c r="N450" s="207">
        <f t="shared" si="16"/>
        <v>-4.75</v>
      </c>
      <c r="O450" s="166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8"/>
    </row>
    <row r="451" spans="2:27" ht="20.100000000000001" hidden="1" customHeight="1">
      <c r="B451" s="208">
        <v>3</v>
      </c>
      <c r="C451" s="209" t="str">
        <f>IF('لیست کنترل نمرات مستمر و پایانی'!$G$1&gt;0,'لیست کنترل نمرات مستمر و پایانی'!$G$1,"-----")</f>
        <v>فلسفه</v>
      </c>
      <c r="D451" s="210"/>
      <c r="E451" s="210"/>
      <c r="F451" s="211"/>
      <c r="G451" s="212">
        <f>IF(J451="--","--",'لیست کنترل نمرات مستمر و پایانی'!$G$2)</f>
        <v>2</v>
      </c>
      <c r="H451" s="213">
        <f>IF('لیست کنترل نمرات مستمر و پایانی'!$G$20&gt;0,'لیست کنترل نمرات مستمر و پایانی'!$G$20,"--")</f>
        <v>14</v>
      </c>
      <c r="I451" s="213">
        <f>IF('لیست کنترل نمرات مستمر و پایانی'!$H$20&gt;0,'لیست کنترل نمرات مستمر و پایانی'!$H$20,"--")</f>
        <v>8</v>
      </c>
      <c r="J451" s="213">
        <f>IF('4'!$G$20&gt;0,'4'!$G$20,"--")</f>
        <v>10</v>
      </c>
      <c r="K451" s="167">
        <f>IF(J451="--","--",'4'!$G$48)</f>
        <v>13.25</v>
      </c>
      <c r="L451" s="167"/>
      <c r="M451" s="213">
        <f>IF(J451="--","--",رتبه!$AS$20)</f>
        <v>29</v>
      </c>
      <c r="N451" s="214">
        <f t="shared" si="16"/>
        <v>-3.25</v>
      </c>
      <c r="O451" s="166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8"/>
    </row>
    <row r="452" spans="2:27" ht="20.100000000000001" hidden="1" customHeight="1">
      <c r="B452" s="200">
        <v>4</v>
      </c>
      <c r="C452" s="201" t="str">
        <f>IF('لیست کنترل نمرات مستمر و پایانی'!$I$1&gt;0,'لیست کنترل نمرات مستمر و پایانی'!$I$1,"-----")</f>
        <v>منطق</v>
      </c>
      <c r="D452" s="202"/>
      <c r="E452" s="202"/>
      <c r="F452" s="203"/>
      <c r="G452" s="204">
        <f>IF(J452="--","--",'لیست کنترل نمرات مستمر و پایانی'!$I$2)</f>
        <v>1</v>
      </c>
      <c r="H452" s="205">
        <f>IF('لیست کنترل نمرات مستمر و پایانی'!$I$20&gt;0,'لیست کنترل نمرات مستمر و پایانی'!$I$20,"--")</f>
        <v>10</v>
      </c>
      <c r="I452" s="205">
        <f>IF('لیست کنترل نمرات مستمر و پایانی'!$J$20&gt;0,'لیست کنترل نمرات مستمر و پایانی'!$J$20,"--")</f>
        <v>13</v>
      </c>
      <c r="J452" s="205">
        <f>IF('4'!$I$20&gt;0,'4'!$I$20,"--")</f>
        <v>12</v>
      </c>
      <c r="K452" s="206">
        <f>IF(J452="--","--",'4'!$I$48)</f>
        <v>18</v>
      </c>
      <c r="L452" s="206"/>
      <c r="M452" s="205">
        <f>IF(J452="--","--",رتبه!$AU$20)</f>
        <v>42</v>
      </c>
      <c r="N452" s="207">
        <f t="shared" si="16"/>
        <v>-6</v>
      </c>
      <c r="O452" s="166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8"/>
    </row>
    <row r="453" spans="2:27" ht="20.100000000000001" hidden="1" customHeight="1">
      <c r="B453" s="208">
        <v>5</v>
      </c>
      <c r="C453" s="209" t="str">
        <f>IF('لیست کنترل نمرات مستمر و پایانی'!$K$1&gt;0,'لیست کنترل نمرات مستمر و پایانی'!$K$1,"-----")</f>
        <v>جامعه شناسی</v>
      </c>
      <c r="D453" s="210"/>
      <c r="E453" s="210"/>
      <c r="F453" s="211"/>
      <c r="G453" s="212">
        <f>IF(J453="--","--",'لیست کنترل نمرات مستمر و پایانی'!$K$2)</f>
        <v>3</v>
      </c>
      <c r="H453" s="213">
        <f>IF('لیست کنترل نمرات مستمر و پایانی'!$K$20&gt;0,'لیست کنترل نمرات مستمر و پایانی'!$K$20,"--")</f>
        <v>11</v>
      </c>
      <c r="I453" s="213">
        <f>IF('لیست کنترل نمرات مستمر و پایانی'!$L$20&gt;0,'لیست کنترل نمرات مستمر و پایانی'!$L$20,"--")</f>
        <v>11</v>
      </c>
      <c r="J453" s="213">
        <f>IF('4'!$K$20&gt;0,'4'!$K$20,"--")</f>
        <v>11</v>
      </c>
      <c r="K453" s="167">
        <f>IF(J453="--","--",'4'!$K$48)</f>
        <v>14.25</v>
      </c>
      <c r="L453" s="167"/>
      <c r="M453" s="213">
        <f>IF(J453="--","--",رتبه!$AW$20)</f>
        <v>28</v>
      </c>
      <c r="N453" s="214">
        <f t="shared" si="16"/>
        <v>-3.25</v>
      </c>
      <c r="O453" s="166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8"/>
    </row>
    <row r="454" spans="2:27" ht="20.100000000000001" hidden="1" customHeight="1">
      <c r="B454" s="200">
        <v>6</v>
      </c>
      <c r="C454" s="201" t="str">
        <f>IF('لیست کنترل نمرات مستمر و پایانی'!$M$1&gt;0,'لیست کنترل نمرات مستمر و پایانی'!$M$1,"-----")</f>
        <v>روان شناسی</v>
      </c>
      <c r="D454" s="202"/>
      <c r="E454" s="202"/>
      <c r="F454" s="203"/>
      <c r="G454" s="204">
        <f>IF(J454="--","--",'لیست کنترل نمرات مستمر و پایانی'!$M$2)</f>
        <v>3</v>
      </c>
      <c r="H454" s="205">
        <f>IF('لیست کنترل نمرات مستمر و پایانی'!$M$20&gt;0,'لیست کنترل نمرات مستمر و پایانی'!$M$20,"--")</f>
        <v>14</v>
      </c>
      <c r="I454" s="205">
        <f>IF('لیست کنترل نمرات مستمر و پایانی'!$N$20&gt;0,'لیست کنترل نمرات مستمر و پایانی'!$N$20,"--")</f>
        <v>5</v>
      </c>
      <c r="J454" s="205">
        <f>IF('4'!$M$20&gt;0,'4'!$M$20,"--")</f>
        <v>8</v>
      </c>
      <c r="K454" s="206">
        <f>IF(J454="--","--",'4'!$M$48)</f>
        <v>12.25</v>
      </c>
      <c r="L454" s="206"/>
      <c r="M454" s="205">
        <f>IF(J454="--","--",رتبه!$AY$20)</f>
        <v>34</v>
      </c>
      <c r="N454" s="207">
        <f t="shared" si="16"/>
        <v>-4.25</v>
      </c>
      <c r="O454" s="166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8"/>
    </row>
    <row r="455" spans="2:27" ht="20.100000000000001" hidden="1" customHeight="1">
      <c r="B455" s="208">
        <v>7</v>
      </c>
      <c r="C455" s="209" t="str">
        <f>IF('لیست کنترل نمرات مستمر و پایانی'!$O$1&gt;0,'لیست کنترل نمرات مستمر و پایانی'!$O$1,"-----")</f>
        <v>زبان انگلیسی</v>
      </c>
      <c r="D455" s="210"/>
      <c r="E455" s="210"/>
      <c r="F455" s="211"/>
      <c r="G455" s="212">
        <f>IF(J455="--","--",'لیست کنترل نمرات مستمر و پایانی'!$O$2)</f>
        <v>1</v>
      </c>
      <c r="H455" s="213">
        <f>IF('لیست کنترل نمرات مستمر و پایانی'!$O$20&gt;0,'لیست کنترل نمرات مستمر و پایانی'!$O$20,"--")</f>
        <v>7</v>
      </c>
      <c r="I455" s="213">
        <f>IF('لیست کنترل نمرات مستمر و پایانی'!$P$20&gt;0,'لیست کنترل نمرات مستمر و پایانی'!$P$20,"--")</f>
        <v>6</v>
      </c>
      <c r="J455" s="213">
        <f>IF('4'!$O$20&gt;0,'4'!$O$20,"--")</f>
        <v>6.5</v>
      </c>
      <c r="K455" s="167">
        <f>IF(J455="--","--",'4'!$O$48)</f>
        <v>11.25</v>
      </c>
      <c r="L455" s="167"/>
      <c r="M455" s="213">
        <f>IF(J455="--","--",رتبه!$BA$20)</f>
        <v>39</v>
      </c>
      <c r="N455" s="214">
        <f t="shared" si="16"/>
        <v>-4.75</v>
      </c>
      <c r="O455" s="166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8"/>
    </row>
    <row r="456" spans="2:27" ht="20.100000000000001" hidden="1" customHeight="1">
      <c r="B456" s="200">
        <v>8</v>
      </c>
      <c r="C456" s="201" t="str">
        <f>IF('لیست کنترل نمرات مستمر و پایانی'!$Q$1&gt;0,'لیست کنترل نمرات مستمر و پایانی'!$Q$1,"-----")</f>
        <v>ادبیات فارسی</v>
      </c>
      <c r="D456" s="202"/>
      <c r="E456" s="202"/>
      <c r="F456" s="203"/>
      <c r="G456" s="204">
        <f>IF(J456="--","--",'لیست کنترل نمرات مستمر و پایانی'!$Q$2)</f>
        <v>2</v>
      </c>
      <c r="H456" s="205">
        <f>IF('لیست کنترل نمرات مستمر و پایانی'!$Q$20&gt;0,'لیست کنترل نمرات مستمر و پایانی'!$Q$20,"--")</f>
        <v>7</v>
      </c>
      <c r="I456" s="205">
        <f>IF('لیست کنترل نمرات مستمر و پایانی'!$R$20&gt;0,'لیست کنترل نمرات مستمر و پایانی'!$R$20,"--")</f>
        <v>2</v>
      </c>
      <c r="J456" s="205">
        <f>IF('4'!$Q$20&gt;0,'4'!$Q$20,"--")</f>
        <v>3.75</v>
      </c>
      <c r="K456" s="206">
        <f>IF(J456="--","--",'4'!$Q$48)</f>
        <v>8.25</v>
      </c>
      <c r="L456" s="206"/>
      <c r="M456" s="205">
        <f>IF(J456="--","--",رتبه!$BC$20)</f>
        <v>32</v>
      </c>
      <c r="N456" s="207">
        <f t="shared" si="16"/>
        <v>-4.5</v>
      </c>
      <c r="O456" s="166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8"/>
    </row>
    <row r="457" spans="2:27" ht="20.100000000000001" hidden="1" customHeight="1">
      <c r="B457" s="208">
        <v>9</v>
      </c>
      <c r="C457" s="209" t="str">
        <f>IF('لیست کنترل نمرات مستمر و پایانی'!$S$1&gt;0,'لیست کنترل نمرات مستمر و پایانی'!$S$1,"-----")</f>
        <v>قافیه و عروض</v>
      </c>
      <c r="D457" s="210"/>
      <c r="E457" s="210"/>
      <c r="F457" s="211"/>
      <c r="G457" s="212">
        <f>IF(J457="--","--",'لیست کنترل نمرات مستمر و پایانی'!$S$2)</f>
        <v>2</v>
      </c>
      <c r="H457" s="213">
        <f>IF('لیست کنترل نمرات مستمر و پایانی'!$S$20&gt;0,'لیست کنترل نمرات مستمر و پایانی'!$S$20,"--")</f>
        <v>16</v>
      </c>
      <c r="I457" s="213">
        <f>IF('لیست کنترل نمرات مستمر و پایانی'!$T$20&gt;0,'لیست کنترل نمرات مستمر و پایانی'!$T$20,"--")</f>
        <v>2</v>
      </c>
      <c r="J457" s="213">
        <f>IF('4'!$S$20&gt;0,'4'!$S$20,"--")</f>
        <v>6.75</v>
      </c>
      <c r="K457" s="167">
        <f>IF(J457="--","--",'4'!$S$48)</f>
        <v>11.5</v>
      </c>
      <c r="L457" s="167"/>
      <c r="M457" s="213">
        <f>IF(J457="--","--",رتبه!$BE$20)</f>
        <v>38</v>
      </c>
      <c r="N457" s="214">
        <f t="shared" si="16"/>
        <v>-4.75</v>
      </c>
      <c r="O457" s="166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8"/>
    </row>
    <row r="458" spans="2:27" ht="20.100000000000001" hidden="1" customHeight="1">
      <c r="B458" s="200">
        <v>10</v>
      </c>
      <c r="C458" s="201" t="str">
        <f>IF('لیست کنترل نمرات مستمر و پایانی'!$U$1&gt;0,'لیست کنترل نمرات مستمر و پایانی'!$U$1,"-----")</f>
        <v>عربی</v>
      </c>
      <c r="D458" s="202"/>
      <c r="E458" s="202"/>
      <c r="F458" s="203"/>
      <c r="G458" s="204">
        <f>IF(J458="--","--",'لیست کنترل نمرات مستمر و پایانی'!$U$2)</f>
        <v>2</v>
      </c>
      <c r="H458" s="205">
        <f>IF('لیست کنترل نمرات مستمر و پایانی'!$U$20&gt;0,'لیست کنترل نمرات مستمر و پایانی'!$U$20,"--")</f>
        <v>20</v>
      </c>
      <c r="I458" s="205">
        <f>IF('لیست کنترل نمرات مستمر و پایانی'!$V$20&gt;0,'لیست کنترل نمرات مستمر و پایانی'!$V$20,"--")</f>
        <v>20</v>
      </c>
      <c r="J458" s="205">
        <f>IF('4'!$U$20&gt;0,'4'!$U$20,"--")</f>
        <v>20</v>
      </c>
      <c r="K458" s="206">
        <f>IF(J458="--","--",'4'!$U$48)</f>
        <v>19.25</v>
      </c>
      <c r="L458" s="206"/>
      <c r="M458" s="205">
        <f>IF(J458="--","--",رتبه!$BG$20)</f>
        <v>1</v>
      </c>
      <c r="N458" s="207">
        <f t="shared" si="16"/>
        <v>0.75</v>
      </c>
      <c r="O458" s="166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8"/>
    </row>
    <row r="459" spans="2:27" ht="20.100000000000001" hidden="1" customHeight="1">
      <c r="B459" s="208">
        <v>11</v>
      </c>
      <c r="C459" s="209" t="str">
        <f>IF('لیست کنترل نمرات مستمر و پایانی'!$W$1&gt;0,'لیست کنترل نمرات مستمر و پایانی'!$W$1,"-----")</f>
        <v>ریاضی</v>
      </c>
      <c r="D459" s="210"/>
      <c r="E459" s="210"/>
      <c r="F459" s="211"/>
      <c r="G459" s="212">
        <f>IF(J459="--","--",'لیست کنترل نمرات مستمر و پایانی'!$W$2)</f>
        <v>4</v>
      </c>
      <c r="H459" s="213">
        <f>IF('لیست کنترل نمرات مستمر و پایانی'!$W$20&gt;0,'لیست کنترل نمرات مستمر و پایانی'!$W$20,"--")</f>
        <v>16</v>
      </c>
      <c r="I459" s="213">
        <f>IF('لیست کنترل نمرات مستمر و پایانی'!$X$20&gt;0,'لیست کنترل نمرات مستمر و پایانی'!$X$20,"--")</f>
        <v>4</v>
      </c>
      <c r="J459" s="213">
        <f>IF('4'!$W$20&gt;0,'4'!$W$20,"--")</f>
        <v>8</v>
      </c>
      <c r="K459" s="167">
        <f>IF(J459="--","--",'4'!$W$48)</f>
        <v>12.5</v>
      </c>
      <c r="L459" s="167"/>
      <c r="M459" s="213">
        <f>IF(J459="--","--",رتبه!$BI$20)</f>
        <v>33</v>
      </c>
      <c r="N459" s="214">
        <f t="shared" si="16"/>
        <v>-4.5</v>
      </c>
      <c r="O459" s="166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8"/>
    </row>
    <row r="460" spans="2:27" ht="20.100000000000001" hidden="1" customHeight="1">
      <c r="B460" s="200">
        <v>12</v>
      </c>
      <c r="C460" s="201" t="str">
        <f>IF('لیست کنترل نمرات مستمر و پایانی'!$Y$1&gt;0,'لیست کنترل نمرات مستمر و پایانی'!$Y$1,"-----")</f>
        <v>زیست شناسی</v>
      </c>
      <c r="D460" s="202"/>
      <c r="E460" s="202"/>
      <c r="F460" s="203"/>
      <c r="G460" s="204">
        <f>IF(J460="--","--",'لیست کنترل نمرات مستمر و پایانی'!$Y$2)</f>
        <v>4</v>
      </c>
      <c r="H460" s="205">
        <f>IF('لیست کنترل نمرات مستمر و پایانی'!$Y$20&gt;0,'لیست کنترل نمرات مستمر و پایانی'!$Y$20,"--")</f>
        <v>18</v>
      </c>
      <c r="I460" s="205">
        <f>IF('لیست کنترل نمرات مستمر و پایانی'!$Z$20&gt;0,'لیست کنترل نمرات مستمر و پایانی'!$Z$20,"--")</f>
        <v>12</v>
      </c>
      <c r="J460" s="205">
        <f>IF('4'!$Y$20&gt;0,'4'!$Y$20,"--")</f>
        <v>14</v>
      </c>
      <c r="K460" s="206">
        <f>IF(J460="--","--",'4'!$Y$48)</f>
        <v>17</v>
      </c>
      <c r="L460" s="206"/>
      <c r="M460" s="205">
        <f>IF(J460="--","--",رتبه!$BK$20)</f>
        <v>33</v>
      </c>
      <c r="N460" s="207">
        <f t="shared" si="16"/>
        <v>-3</v>
      </c>
      <c r="O460" s="166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8"/>
    </row>
    <row r="461" spans="2:27" ht="20.100000000000001" hidden="1" customHeight="1">
      <c r="B461" s="208">
        <v>13</v>
      </c>
      <c r="C461" s="209" t="str">
        <f>IF('لیست کنترل نمرات مستمر و پایانی'!$AA$1&gt;0,'لیست کنترل نمرات مستمر و پایانی'!$AA$1,"-----")</f>
        <v>جغرافیای استان</v>
      </c>
      <c r="D461" s="210"/>
      <c r="E461" s="210"/>
      <c r="F461" s="211"/>
      <c r="G461" s="212">
        <f>IF(J461="--","--",'لیست کنترل نمرات مستمر و پایانی'!$AA$2)</f>
        <v>3</v>
      </c>
      <c r="H461" s="213">
        <f>IF('لیست کنترل نمرات مستمر و پایانی'!$AA$20&gt;0,'لیست کنترل نمرات مستمر و پایانی'!$AA$20,"--")</f>
        <v>10</v>
      </c>
      <c r="I461" s="213">
        <f>IF('لیست کنترل نمرات مستمر و پایانی'!$AB$20&gt;0,'لیست کنترل نمرات مستمر و پایانی'!$AB$20,"--")</f>
        <v>10</v>
      </c>
      <c r="J461" s="213">
        <f>IF('4'!$AA$20&gt;0,'4'!$AA$20,"--")</f>
        <v>10</v>
      </c>
      <c r="K461" s="167">
        <f>IF(J461="--","--",'4'!$AA$48)</f>
        <v>16.5</v>
      </c>
      <c r="L461" s="167"/>
      <c r="M461" s="213">
        <f>IF(J461="--","--",رتبه!$BM$20)</f>
        <v>30</v>
      </c>
      <c r="N461" s="214">
        <f t="shared" si="16"/>
        <v>-6.5</v>
      </c>
      <c r="O461" s="166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8"/>
    </row>
    <row r="462" spans="2:27" ht="20.100000000000001" hidden="1" customHeight="1">
      <c r="B462" s="200">
        <v>14</v>
      </c>
      <c r="C462" s="201" t="str">
        <f>IF('لیست کنترل نمرات مستمر و پایانی'!$AC$1&gt;0,'لیست کنترل نمرات مستمر و پایانی'!$AC$1,"-----")</f>
        <v>نگارش</v>
      </c>
      <c r="D462" s="202"/>
      <c r="E462" s="202"/>
      <c r="F462" s="203"/>
      <c r="G462" s="204">
        <f>IF(J462="--","--",'لیست کنترل نمرات مستمر و پایانی'!$AC$2)</f>
        <v>2</v>
      </c>
      <c r="H462" s="205">
        <f>IF('لیست کنترل نمرات مستمر و پایانی'!$AC$20&gt;0,'لیست کنترل نمرات مستمر و پایانی'!$AC$20,"--")</f>
        <v>20</v>
      </c>
      <c r="I462" s="205">
        <f>IF('لیست کنترل نمرات مستمر و پایانی'!$AD$20&gt;0,'لیست کنترل نمرات مستمر و پایانی'!$AD$20,"--")</f>
        <v>20</v>
      </c>
      <c r="J462" s="205">
        <f>IF('4'!$AC$20&gt;0,'4'!$AC$20,"--")</f>
        <v>20</v>
      </c>
      <c r="K462" s="206">
        <f>IF(J462="--","--",'4'!$AC$48)</f>
        <v>19.75</v>
      </c>
      <c r="L462" s="206"/>
      <c r="M462" s="205">
        <f>IF(J462="--","--",رتبه!$BO$20)</f>
        <v>1</v>
      </c>
      <c r="N462" s="207">
        <f t="shared" si="16"/>
        <v>0.25</v>
      </c>
      <c r="O462" s="166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8"/>
    </row>
    <row r="463" spans="2:27" ht="20.100000000000001" hidden="1" customHeight="1">
      <c r="B463" s="208">
        <v>15</v>
      </c>
      <c r="C463" s="209" t="str">
        <f>IF('لیست کنترل نمرات مستمر و پایانی'!$AE$1&gt;0,'لیست کنترل نمرات مستمر و پایانی'!$AE$1,"-----")</f>
        <v>متون ادبی</v>
      </c>
      <c r="D463" s="210"/>
      <c r="E463" s="210"/>
      <c r="F463" s="211"/>
      <c r="G463" s="212">
        <f>IF(J463="--","--",'لیست کنترل نمرات مستمر و پایانی'!$AE$2)</f>
        <v>2</v>
      </c>
      <c r="H463" s="213">
        <f>IF('لیست کنترل نمرات مستمر و پایانی'!$AE$20&gt;0,'لیست کنترل نمرات مستمر و پایانی'!$AE$20,"--")</f>
        <v>20</v>
      </c>
      <c r="I463" s="213">
        <f>IF('لیست کنترل نمرات مستمر و پایانی'!$AF$20&gt;0,'لیست کنترل نمرات مستمر و پایانی'!$AF$20,"--")</f>
        <v>20</v>
      </c>
      <c r="J463" s="213">
        <f>IF('4'!$AE$20&gt;0,'4'!$AE$20,"--")</f>
        <v>20</v>
      </c>
      <c r="K463" s="167">
        <f>IF(J463="--","--",'4'!$AE$48)</f>
        <v>19.25</v>
      </c>
      <c r="L463" s="167"/>
      <c r="M463" s="213">
        <f>IF(J463="--","--",رتبه!$BQ$20)</f>
        <v>1</v>
      </c>
      <c r="N463" s="214">
        <f t="shared" si="16"/>
        <v>0.75</v>
      </c>
      <c r="O463" s="166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8"/>
    </row>
    <row r="464" spans="2:27" ht="20.100000000000001" hidden="1" customHeight="1">
      <c r="B464" s="200">
        <v>16</v>
      </c>
      <c r="C464" s="201" t="str">
        <f>IF('لیست کنترل نمرات مستمر و پایانی'!$AG$1&gt;0,'لیست کنترل نمرات مستمر و پایانی'!$AG$1,"-----")</f>
        <v>آمادگی دفاعی</v>
      </c>
      <c r="D464" s="202"/>
      <c r="E464" s="202"/>
      <c r="F464" s="203"/>
      <c r="G464" s="204">
        <f>IF(J464="--","--",'لیست کنترل نمرات مستمر و پایانی'!$AG$2)</f>
        <v>3</v>
      </c>
      <c r="H464" s="205">
        <f>IF('لیست کنترل نمرات مستمر و پایانی'!$AG$20&gt;0,'لیست کنترل نمرات مستمر و پایانی'!$AG$20,"--")</f>
        <v>20</v>
      </c>
      <c r="I464" s="205">
        <f>IF('لیست کنترل نمرات مستمر و پایانی'!$AH$20&gt;0,'لیست کنترل نمرات مستمر و پایانی'!$AH$20,"--")</f>
        <v>20</v>
      </c>
      <c r="J464" s="205">
        <f>IF('4'!$AG$20&gt;0,'4'!$AG$20,"--")</f>
        <v>20</v>
      </c>
      <c r="K464" s="206">
        <f>IF(J464="--","--",'4'!$AG$48)</f>
        <v>17.25</v>
      </c>
      <c r="L464" s="206"/>
      <c r="M464" s="205">
        <f>IF(J464="--","--",رتبه!$BS$20)</f>
        <v>1</v>
      </c>
      <c r="N464" s="207">
        <f t="shared" si="16"/>
        <v>2.75</v>
      </c>
      <c r="O464" s="166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8"/>
    </row>
    <row r="465" spans="1:28" ht="20.100000000000001" hidden="1" customHeight="1">
      <c r="B465" s="208">
        <v>17</v>
      </c>
      <c r="C465" s="209" t="str">
        <f>IF('لیست کنترل نمرات مستمر و پایانی'!$AI$1&gt;0,'لیست کنترل نمرات مستمر و پایانی'!$AI$1,"-----")</f>
        <v>تاریخ</v>
      </c>
      <c r="D465" s="210"/>
      <c r="E465" s="210"/>
      <c r="F465" s="211"/>
      <c r="G465" s="212">
        <f>IF(J465="--","--",'لیست کنترل نمرات مستمر و پایانی'!$AI$2)</f>
        <v>2</v>
      </c>
      <c r="H465" s="213">
        <f>IF('لیست کنترل نمرات مستمر و پایانی'!$AI$20&gt;0,'لیست کنترل نمرات مستمر و پایانی'!$AI$20,"--")</f>
        <v>15</v>
      </c>
      <c r="I465" s="213">
        <f>IF('لیست کنترل نمرات مستمر و پایانی'!$AJ$20&gt;0,'لیست کنترل نمرات مستمر و پایانی'!$AJ$20,"--")</f>
        <v>16</v>
      </c>
      <c r="J465" s="213">
        <f>IF('4'!$AI$20&gt;0,'4'!$AI$20,"--")</f>
        <v>15.75</v>
      </c>
      <c r="K465" s="167">
        <f>IF(J465="--","--",'4'!$AI$48)</f>
        <v>18.75</v>
      </c>
      <c r="L465" s="167"/>
      <c r="M465" s="213">
        <f>IF(J465="--","--",رتبه!$BU$20)</f>
        <v>34</v>
      </c>
      <c r="N465" s="214">
        <f t="shared" si="16"/>
        <v>-3</v>
      </c>
      <c r="O465" s="166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8"/>
    </row>
    <row r="466" spans="1:28" ht="20.100000000000001" hidden="1" customHeight="1">
      <c r="B466" s="200">
        <v>18</v>
      </c>
      <c r="C466" s="201" t="str">
        <f>IF('لیست کنترل نمرات مستمر و پایانی'!$AK$1&gt;0,'لیست کنترل نمرات مستمر و پایانی'!$AK$1,"-----")</f>
        <v>تربیت بدنی</v>
      </c>
      <c r="D466" s="202"/>
      <c r="E466" s="202"/>
      <c r="F466" s="203"/>
      <c r="G466" s="204">
        <f>IF(J466="--","--",'لیست کنترل نمرات مستمر و پایانی'!$AK$2)</f>
        <v>2</v>
      </c>
      <c r="H466" s="205" t="str">
        <f>IF('لیست کنترل نمرات مستمر و پایانی'!$AK$20&gt;0,'لیست کنترل نمرات مستمر و پایانی'!$AK$20,"--")</f>
        <v>--</v>
      </c>
      <c r="I466" s="205">
        <f>IF('لیست کنترل نمرات مستمر و پایانی'!$AL$20&gt;0,'لیست کنترل نمرات مستمر و پایانی'!$AL$20,"--")</f>
        <v>13</v>
      </c>
      <c r="J466" s="205">
        <f>IF('4'!$AK$20&gt;0,'4'!$AK$20,"--")</f>
        <v>13</v>
      </c>
      <c r="K466" s="206">
        <f>IF(J466="--","--",'4'!$AK$48)</f>
        <v>18.75</v>
      </c>
      <c r="L466" s="206"/>
      <c r="M466" s="205">
        <f>IF(J466="--","--",رتبه!$BW$20)</f>
        <v>40</v>
      </c>
      <c r="N466" s="207">
        <f t="shared" si="16"/>
        <v>-5.75</v>
      </c>
      <c r="O466" s="166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8"/>
    </row>
    <row r="467" spans="1:28" ht="20.100000000000001" hidden="1" customHeight="1" thickBot="1">
      <c r="B467" s="215">
        <v>19</v>
      </c>
      <c r="C467" s="216" t="str">
        <f>IF('لیست کنترل نمرات مستمر و پایانی'!$AM$1&gt;0,'لیست کنترل نمرات مستمر و پایانی'!$AM$1,"-----")</f>
        <v>انضباط</v>
      </c>
      <c r="D467" s="217"/>
      <c r="E467" s="217"/>
      <c r="F467" s="218"/>
      <c r="G467" s="219">
        <f>IF(J467="--","--",'لیست کنترل نمرات مستمر و پایانی'!$AM$2)</f>
        <v>2</v>
      </c>
      <c r="H467" s="220" t="str">
        <f>IF('لیست کنترل نمرات مستمر و پایانی'!$AM$20&gt;0,'لیست کنترل نمرات مستمر و پایانی'!$AM$20,"--")</f>
        <v>--</v>
      </c>
      <c r="I467" s="220">
        <f>IF('لیست کنترل نمرات مستمر و پایانی'!$AN$20&gt;0,'لیست کنترل نمرات مستمر و پایانی'!$AN$20,"--")</f>
        <v>18</v>
      </c>
      <c r="J467" s="220">
        <f>IF('4'!$AM$20&gt;0,'4'!$AM$20,"--")</f>
        <v>18</v>
      </c>
      <c r="K467" s="181">
        <f>IF(J467="--","--",'4'!$AM$48)</f>
        <v>14.5</v>
      </c>
      <c r="L467" s="181"/>
      <c r="M467" s="220">
        <f>IF(J467="--","--",رتبه!$BY$20)</f>
        <v>13</v>
      </c>
      <c r="N467" s="221">
        <f t="shared" si="16"/>
        <v>3.5</v>
      </c>
      <c r="O467" s="222"/>
      <c r="P467" s="181"/>
      <c r="Q467" s="181"/>
      <c r="R467" s="181"/>
      <c r="S467" s="181"/>
      <c r="T467" s="181"/>
      <c r="U467" s="181"/>
      <c r="V467" s="181"/>
      <c r="W467" s="181"/>
      <c r="X467" s="181"/>
      <c r="Y467" s="181"/>
      <c r="Z467" s="181"/>
      <c r="AA467" s="182"/>
    </row>
    <row r="468" spans="1:28" ht="20.100000000000001" hidden="1" customHeight="1">
      <c r="B468" s="223"/>
      <c r="C468" s="224"/>
      <c r="D468" s="224"/>
      <c r="E468" s="224"/>
      <c r="F468" s="224"/>
      <c r="G468" s="225"/>
      <c r="H468" s="223"/>
      <c r="I468" s="223"/>
      <c r="J468" s="223"/>
      <c r="K468" s="223"/>
      <c r="L468" s="223"/>
      <c r="M468" s="223"/>
      <c r="N468" s="223"/>
      <c r="O468" s="223"/>
      <c r="P468" s="223"/>
      <c r="Q468" s="223"/>
      <c r="R468" s="223"/>
      <c r="S468" s="223"/>
      <c r="T468" s="223"/>
      <c r="U468" s="223"/>
      <c r="V468" s="223"/>
      <c r="W468" s="223"/>
      <c r="X468" s="223"/>
      <c r="Y468" s="223"/>
      <c r="Z468" s="223"/>
      <c r="AA468" s="223"/>
    </row>
    <row r="469" spans="1:28" ht="20.100000000000001" hidden="1" customHeight="1" thickBot="1">
      <c r="A469" s="226"/>
      <c r="B469" s="226"/>
      <c r="C469" s="226"/>
      <c r="D469" s="226"/>
      <c r="E469" s="226"/>
      <c r="F469" s="226"/>
      <c r="G469" s="226"/>
      <c r="H469" s="226"/>
      <c r="I469" s="226"/>
      <c r="J469" s="226"/>
      <c r="K469" s="226"/>
      <c r="L469" s="226"/>
      <c r="M469" s="226"/>
      <c r="N469" s="226"/>
      <c r="O469" s="226"/>
      <c r="P469" s="226"/>
      <c r="Q469" s="226"/>
      <c r="R469" s="226"/>
      <c r="S469" s="226"/>
      <c r="T469" s="226"/>
      <c r="U469" s="226"/>
      <c r="V469" s="226"/>
      <c r="W469" s="226"/>
      <c r="X469" s="226"/>
      <c r="Y469" s="226"/>
      <c r="Z469" s="226"/>
      <c r="AA469" s="226"/>
      <c r="AB469" s="226"/>
    </row>
    <row r="470" spans="1:28" ht="20.100000000000001" hidden="1" customHeight="1" thickBot="1">
      <c r="B470" s="155"/>
      <c r="C470" s="156"/>
      <c r="D470" s="156"/>
      <c r="E470" s="156"/>
      <c r="F470" s="156"/>
      <c r="G470" s="157"/>
      <c r="H470" s="158"/>
      <c r="I470" s="159" t="str">
        <f>'ورود اطلاعات'!$C$6</f>
        <v>مدیریت آموزش و پرورش تهران</v>
      </c>
      <c r="J470" s="160"/>
      <c r="K470" s="160"/>
      <c r="L470" s="160"/>
      <c r="M470" s="160"/>
      <c r="N470" s="160"/>
      <c r="O470" s="160"/>
      <c r="P470" s="160"/>
      <c r="Q470" s="161"/>
      <c r="R470" s="158"/>
      <c r="S470" s="162" t="str">
        <f>'ورود نمرات'!$A$3</f>
        <v>نام</v>
      </c>
      <c r="T470" s="163"/>
      <c r="U470" s="164"/>
      <c r="V470" s="165" t="str">
        <f>'ورود نمرات'!$A$21</f>
        <v xml:space="preserve">نیما </v>
      </c>
      <c r="W470" s="156"/>
      <c r="X470" s="156"/>
      <c r="Y470" s="156"/>
      <c r="Z470" s="156"/>
      <c r="AA470" s="157"/>
    </row>
    <row r="471" spans="1:28" ht="20.100000000000001" hidden="1" customHeight="1">
      <c r="B471" s="166"/>
      <c r="C471" s="167"/>
      <c r="D471" s="167"/>
      <c r="E471" s="167"/>
      <c r="F471" s="167"/>
      <c r="G471" s="168"/>
      <c r="H471" s="158"/>
      <c r="I471" s="162" t="str">
        <f>'ورود اطلاعات'!$A$7</f>
        <v>نام واحد آموزشی</v>
      </c>
      <c r="J471" s="163"/>
      <c r="K471" s="164"/>
      <c r="L471" s="169" t="str">
        <f>'ورود اطلاعات'!$C$7</f>
        <v>دبیرستان دانش پسند</v>
      </c>
      <c r="M471" s="170"/>
      <c r="N471" s="170"/>
      <c r="O471" s="170"/>
      <c r="P471" s="170"/>
      <c r="Q471" s="171"/>
      <c r="R471" s="158"/>
      <c r="S471" s="172" t="str">
        <f>'ورود نمرات'!$B$3</f>
        <v>نام خانوادگی</v>
      </c>
      <c r="T471" s="173"/>
      <c r="U471" s="174"/>
      <c r="V471" s="175" t="str">
        <f>'ورود نمرات'!$B$21</f>
        <v>صبورا</v>
      </c>
      <c r="W471" s="167"/>
      <c r="X471" s="167"/>
      <c r="Y471" s="167"/>
      <c r="Z471" s="167"/>
      <c r="AA471" s="168"/>
    </row>
    <row r="472" spans="1:28" ht="20.100000000000001" hidden="1" customHeight="1">
      <c r="B472" s="166"/>
      <c r="C472" s="167"/>
      <c r="D472" s="167"/>
      <c r="E472" s="167"/>
      <c r="F472" s="167"/>
      <c r="G472" s="168"/>
      <c r="H472" s="158"/>
      <c r="I472" s="172" t="str">
        <f>'ورود اطلاعات'!$A$2</f>
        <v>سال تحصیلی</v>
      </c>
      <c r="J472" s="173"/>
      <c r="K472" s="174"/>
      <c r="L472" s="175" t="str">
        <f>'ورود اطلاعات'!$C$2</f>
        <v>1402-1403</v>
      </c>
      <c r="M472" s="167"/>
      <c r="N472" s="167"/>
      <c r="O472" s="167"/>
      <c r="P472" s="167"/>
      <c r="Q472" s="168"/>
      <c r="R472" s="158"/>
      <c r="S472" s="172" t="str">
        <f>'ورود اطلاعات'!$A$4</f>
        <v>رشته</v>
      </c>
      <c r="T472" s="173"/>
      <c r="U472" s="174"/>
      <c r="V472" s="175" t="str">
        <f>'ورود اطلاعات'!$C$4</f>
        <v>انسانی</v>
      </c>
      <c r="W472" s="167"/>
      <c r="X472" s="167"/>
      <c r="Y472" s="167"/>
      <c r="Z472" s="167"/>
      <c r="AA472" s="168"/>
    </row>
    <row r="473" spans="1:28" ht="20.100000000000001" hidden="1" customHeight="1">
      <c r="B473" s="166"/>
      <c r="C473" s="167"/>
      <c r="D473" s="167"/>
      <c r="E473" s="167"/>
      <c r="F473" s="167"/>
      <c r="G473" s="168"/>
      <c r="H473" s="158"/>
      <c r="I473" s="172" t="str">
        <f>'ورود اطلاعات'!$A$3</f>
        <v>نوبت امتحانی</v>
      </c>
      <c r="J473" s="173"/>
      <c r="K473" s="174"/>
      <c r="L473" s="175" t="str">
        <f>'ورود اطلاعات'!$C$3</f>
        <v>نوبت اول</v>
      </c>
      <c r="M473" s="167"/>
      <c r="N473" s="167"/>
      <c r="O473" s="167"/>
      <c r="P473" s="167"/>
      <c r="Q473" s="168"/>
      <c r="R473" s="158"/>
      <c r="S473" s="172" t="str">
        <f>'لیست کنترل نمرات مستمر و پایانی'!$AO$1</f>
        <v>معدل</v>
      </c>
      <c r="T473" s="173"/>
      <c r="U473" s="174"/>
      <c r="V473" s="176">
        <f>'لیست کنترل نمرات مستمر و پایانی'!$AO$21</f>
        <v>16.257575757575754</v>
      </c>
      <c r="W473" s="167"/>
      <c r="X473" s="167"/>
      <c r="Y473" s="167"/>
      <c r="Z473" s="167"/>
      <c r="AA473" s="168"/>
    </row>
    <row r="474" spans="1:28" ht="20.100000000000001" hidden="1" customHeight="1" thickBot="1">
      <c r="B474" s="166"/>
      <c r="C474" s="167"/>
      <c r="D474" s="167"/>
      <c r="E474" s="167"/>
      <c r="F474" s="167"/>
      <c r="G474" s="168"/>
      <c r="H474" s="158"/>
      <c r="I474" s="177" t="str">
        <f>'ورود اطلاعات'!$A$5</f>
        <v>کلاس</v>
      </c>
      <c r="J474" s="178"/>
      <c r="K474" s="179"/>
      <c r="L474" s="180">
        <f>'ورود اطلاعات'!$C$5</f>
        <v>102</v>
      </c>
      <c r="M474" s="181"/>
      <c r="N474" s="181"/>
      <c r="O474" s="181"/>
      <c r="P474" s="181"/>
      <c r="Q474" s="182"/>
      <c r="R474" s="158"/>
      <c r="S474" s="177" t="str">
        <f>'لیست کنترل نمرات مستمر و پایانی'!$AP$1</f>
        <v>رتبه کلاسی</v>
      </c>
      <c r="T474" s="178"/>
      <c r="U474" s="179"/>
      <c r="V474" s="180">
        <f>'لیست کنترل نمرات مستمر و پایانی'!$AP$21</f>
        <v>14</v>
      </c>
      <c r="W474" s="181"/>
      <c r="X474" s="181"/>
      <c r="Y474" s="181"/>
      <c r="Z474" s="181"/>
      <c r="AA474" s="182"/>
    </row>
    <row r="475" spans="1:28" ht="20.100000000000001" hidden="1" customHeight="1" thickBot="1">
      <c r="B475" s="183"/>
      <c r="C475" s="184"/>
      <c r="D475" s="184"/>
      <c r="E475" s="184"/>
      <c r="F475" s="184"/>
      <c r="G475" s="185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  <c r="AA475" s="158"/>
    </row>
    <row r="476" spans="1:28" ht="20.100000000000001" hidden="1" customHeight="1" thickBot="1">
      <c r="B476" s="186" t="s">
        <v>23</v>
      </c>
      <c r="C476" s="187" t="s">
        <v>9</v>
      </c>
      <c r="D476" s="188"/>
      <c r="E476" s="188"/>
      <c r="F476" s="189"/>
      <c r="G476" s="190" t="s">
        <v>20</v>
      </c>
      <c r="H476" s="191" t="s">
        <v>15</v>
      </c>
      <c r="I476" s="191" t="s">
        <v>16</v>
      </c>
      <c r="J476" s="191" t="s">
        <v>21</v>
      </c>
      <c r="K476" s="188" t="s">
        <v>22</v>
      </c>
      <c r="L476" s="188"/>
      <c r="M476" s="191" t="s">
        <v>19</v>
      </c>
      <c r="N476" s="192" t="s">
        <v>24</v>
      </c>
      <c r="O476" s="155"/>
      <c r="P476" s="156"/>
      <c r="Q476" s="156"/>
      <c r="R476" s="156"/>
      <c r="S476" s="156"/>
      <c r="T476" s="156"/>
      <c r="U476" s="156"/>
      <c r="V476" s="156"/>
      <c r="W476" s="156"/>
      <c r="X476" s="156"/>
      <c r="Y476" s="156"/>
      <c r="Z476" s="156"/>
      <c r="AA476" s="157"/>
    </row>
    <row r="477" spans="1:28" ht="20.100000000000001" hidden="1" customHeight="1">
      <c r="B477" s="193">
        <v>1</v>
      </c>
      <c r="C477" s="194" t="str">
        <f>IF('لیست کنترل نمرات مستمر و پایانی'!$C$1&gt;0,'لیست کنترل نمرات مستمر و پایانی'!$C$1,"-----")</f>
        <v>قرآن</v>
      </c>
      <c r="D477" s="195"/>
      <c r="E477" s="195"/>
      <c r="F477" s="196"/>
      <c r="G477" s="197">
        <f>IF(J477="--","--",'لیست کنترل نمرات مستمر و پایانی'!$C$2)</f>
        <v>2</v>
      </c>
      <c r="H477" s="198">
        <f>IF('لیست کنترل نمرات مستمر و پایانی'!$C$21&gt;0,'لیست کنترل نمرات مستمر و پایانی'!$C$21,"--")</f>
        <v>20</v>
      </c>
      <c r="I477" s="198">
        <f>IF('لیست کنترل نمرات مستمر و پایانی'!$D$21&gt;0,'لیست کنترل نمرات مستمر و پایانی'!$D$21,"--")</f>
        <v>17</v>
      </c>
      <c r="J477" s="198">
        <f>IF('4'!$C$21&gt;0,'4'!$C$21,"--")</f>
        <v>18</v>
      </c>
      <c r="K477" s="170">
        <f>IF(J477="--","--",'4'!$C$48)</f>
        <v>17.25</v>
      </c>
      <c r="L477" s="170"/>
      <c r="M477" s="198">
        <f>IF(J477="--","--",رتبه!$AO$21)</f>
        <v>22</v>
      </c>
      <c r="N477" s="199">
        <f t="shared" ref="N477:N495" si="17">IF(J477="--","--",J477-K477)</f>
        <v>0.75</v>
      </c>
      <c r="O477" s="166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8"/>
    </row>
    <row r="478" spans="1:28" ht="20.100000000000001" hidden="1" customHeight="1">
      <c r="B478" s="200">
        <v>2</v>
      </c>
      <c r="C478" s="201" t="str">
        <f>IF('لیست کنترل نمرات مستمر و پایانی'!$E$1&gt;0,'لیست کنترل نمرات مستمر و پایانی'!$E$1,"-----")</f>
        <v>معارف اسلامی</v>
      </c>
      <c r="D478" s="202"/>
      <c r="E478" s="202"/>
      <c r="F478" s="203"/>
      <c r="G478" s="204">
        <f>IF(J478="--","--",'لیست کنترل نمرات مستمر و پایانی'!$E$2)</f>
        <v>2</v>
      </c>
      <c r="H478" s="205">
        <f>IF('لیست کنترل نمرات مستمر و پایانی'!$E$21&gt;0,'لیست کنترل نمرات مستمر و پایانی'!$E$21,"--")</f>
        <v>17</v>
      </c>
      <c r="I478" s="205">
        <f>IF('لیست کنترل نمرات مستمر و پایانی'!$F$21&gt;0,'لیست کنترل نمرات مستمر و پایانی'!$F$21,"--")</f>
        <v>16</v>
      </c>
      <c r="J478" s="205">
        <f>IF('4'!$E$21&gt;0,'4'!$E$21,"--")</f>
        <v>16.5</v>
      </c>
      <c r="K478" s="206">
        <f>IF(J478="--","--",'4'!$E$48)</f>
        <v>15.25</v>
      </c>
      <c r="L478" s="206"/>
      <c r="M478" s="205">
        <f>IF(J478="--","--",رتبه!$AQ$21)</f>
        <v>18</v>
      </c>
      <c r="N478" s="207">
        <f t="shared" si="17"/>
        <v>1.25</v>
      </c>
      <c r="O478" s="166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8"/>
    </row>
    <row r="479" spans="1:28" ht="20.100000000000001" hidden="1" customHeight="1">
      <c r="B479" s="208">
        <v>3</v>
      </c>
      <c r="C479" s="209" t="str">
        <f>IF('لیست کنترل نمرات مستمر و پایانی'!$G$1&gt;0,'لیست کنترل نمرات مستمر و پایانی'!$G$1,"-----")</f>
        <v>فلسفه</v>
      </c>
      <c r="D479" s="210"/>
      <c r="E479" s="210"/>
      <c r="F479" s="211"/>
      <c r="G479" s="212">
        <f>IF(J479="--","--",'لیست کنترل نمرات مستمر و پایانی'!$G$2)</f>
        <v>2</v>
      </c>
      <c r="H479" s="213">
        <f>IF('لیست کنترل نمرات مستمر و پایانی'!$G$21&gt;0,'لیست کنترل نمرات مستمر و پایانی'!$G$21,"--")</f>
        <v>19</v>
      </c>
      <c r="I479" s="213">
        <f>IF('لیست کنترل نمرات مستمر و پایانی'!$H$21&gt;0,'لیست کنترل نمرات مستمر و پایانی'!$H$21,"--")</f>
        <v>17</v>
      </c>
      <c r="J479" s="213">
        <f>IF('4'!$G$21&gt;0,'4'!$G$21,"--")</f>
        <v>17.75</v>
      </c>
      <c r="K479" s="167">
        <f>IF(J479="--","--",'4'!$G$48)</f>
        <v>13.25</v>
      </c>
      <c r="L479" s="167"/>
      <c r="M479" s="213">
        <f>IF(J479="--","--",رتبه!$AS$21)</f>
        <v>12</v>
      </c>
      <c r="N479" s="214">
        <f t="shared" si="17"/>
        <v>4.5</v>
      </c>
      <c r="O479" s="166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8"/>
    </row>
    <row r="480" spans="1:28" ht="20.100000000000001" hidden="1" customHeight="1">
      <c r="B480" s="200">
        <v>4</v>
      </c>
      <c r="C480" s="201" t="str">
        <f>IF('لیست کنترل نمرات مستمر و پایانی'!$I$1&gt;0,'لیست کنترل نمرات مستمر و پایانی'!$I$1,"-----")</f>
        <v>منطق</v>
      </c>
      <c r="D480" s="202"/>
      <c r="E480" s="202"/>
      <c r="F480" s="203"/>
      <c r="G480" s="204">
        <f>IF(J480="--","--",'لیست کنترل نمرات مستمر و پایانی'!$I$2)</f>
        <v>1</v>
      </c>
      <c r="H480" s="205">
        <f>IF('لیست کنترل نمرات مستمر و پایانی'!$I$21&gt;0,'لیست کنترل نمرات مستمر و پایانی'!$I$21,"--")</f>
        <v>20</v>
      </c>
      <c r="I480" s="205">
        <f>IF('لیست کنترل نمرات مستمر و پایانی'!$J$21&gt;0,'لیست کنترل نمرات مستمر و پایانی'!$J$21,"--")</f>
        <v>19</v>
      </c>
      <c r="J480" s="205">
        <f>IF('4'!$I$21&gt;0,'4'!$I$21,"--")</f>
        <v>19.5</v>
      </c>
      <c r="K480" s="206">
        <f>IF(J480="--","--",'4'!$I$48)</f>
        <v>18</v>
      </c>
      <c r="L480" s="206"/>
      <c r="M480" s="205">
        <f>IF(J480="--","--",رتبه!$AU$21)</f>
        <v>11</v>
      </c>
      <c r="N480" s="207">
        <f t="shared" si="17"/>
        <v>1.5</v>
      </c>
      <c r="O480" s="166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8"/>
    </row>
    <row r="481" spans="2:27" ht="20.100000000000001" hidden="1" customHeight="1">
      <c r="B481" s="208">
        <v>5</v>
      </c>
      <c r="C481" s="209" t="str">
        <f>IF('لیست کنترل نمرات مستمر و پایانی'!$K$1&gt;0,'لیست کنترل نمرات مستمر و پایانی'!$K$1,"-----")</f>
        <v>جامعه شناسی</v>
      </c>
      <c r="D481" s="210"/>
      <c r="E481" s="210"/>
      <c r="F481" s="211"/>
      <c r="G481" s="212">
        <f>IF(J481="--","--",'لیست کنترل نمرات مستمر و پایانی'!$K$2)</f>
        <v>3</v>
      </c>
      <c r="H481" s="213">
        <f>IF('لیست کنترل نمرات مستمر و پایانی'!$K$21&gt;0,'لیست کنترل نمرات مستمر و پایانی'!$K$21,"--")</f>
        <v>18</v>
      </c>
      <c r="I481" s="213">
        <f>IF('لیست کنترل نمرات مستمر و پایانی'!$L$21&gt;0,'لیست کنترل نمرات مستمر و پایانی'!$L$21,"--")</f>
        <v>18</v>
      </c>
      <c r="J481" s="213">
        <f>IF('4'!$K$21&gt;0,'4'!$K$21,"--")</f>
        <v>18</v>
      </c>
      <c r="K481" s="167">
        <f>IF(J481="--","--",'4'!$K$48)</f>
        <v>14.25</v>
      </c>
      <c r="L481" s="167"/>
      <c r="M481" s="213">
        <f>IF(J481="--","--",رتبه!$AW$21)</f>
        <v>14</v>
      </c>
      <c r="N481" s="214">
        <f t="shared" si="17"/>
        <v>3.75</v>
      </c>
      <c r="O481" s="166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8"/>
    </row>
    <row r="482" spans="2:27" ht="20.100000000000001" hidden="1" customHeight="1">
      <c r="B482" s="200">
        <v>6</v>
      </c>
      <c r="C482" s="201" t="str">
        <f>IF('لیست کنترل نمرات مستمر و پایانی'!$M$1&gt;0,'لیست کنترل نمرات مستمر و پایانی'!$M$1,"-----")</f>
        <v>روان شناسی</v>
      </c>
      <c r="D482" s="202"/>
      <c r="E482" s="202"/>
      <c r="F482" s="203"/>
      <c r="G482" s="204">
        <f>IF(J482="--","--",'لیست کنترل نمرات مستمر و پایانی'!$M$2)</f>
        <v>3</v>
      </c>
      <c r="H482" s="205">
        <f>IF('لیست کنترل نمرات مستمر و پایانی'!$M$21&gt;0,'لیست کنترل نمرات مستمر و پایانی'!$M$21,"--")</f>
        <v>18</v>
      </c>
      <c r="I482" s="205">
        <f>IF('لیست کنترل نمرات مستمر و پایانی'!$N$21&gt;0,'لیست کنترل نمرات مستمر و پایانی'!$N$21,"--")</f>
        <v>15</v>
      </c>
      <c r="J482" s="205">
        <f>IF('4'!$M$21&gt;0,'4'!$M$21,"--")</f>
        <v>16</v>
      </c>
      <c r="K482" s="206">
        <f>IF(J482="--","--",'4'!$M$48)</f>
        <v>12.25</v>
      </c>
      <c r="L482" s="206"/>
      <c r="M482" s="205">
        <f>IF(J482="--","--",رتبه!$AY$21)</f>
        <v>9</v>
      </c>
      <c r="N482" s="207">
        <f t="shared" si="17"/>
        <v>3.75</v>
      </c>
      <c r="O482" s="166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8"/>
    </row>
    <row r="483" spans="2:27" ht="20.100000000000001" hidden="1" customHeight="1">
      <c r="B483" s="208">
        <v>7</v>
      </c>
      <c r="C483" s="209" t="str">
        <f>IF('لیست کنترل نمرات مستمر و پایانی'!$O$1&gt;0,'لیست کنترل نمرات مستمر و پایانی'!$O$1,"-----")</f>
        <v>زبان انگلیسی</v>
      </c>
      <c r="D483" s="210"/>
      <c r="E483" s="210"/>
      <c r="F483" s="211"/>
      <c r="G483" s="212">
        <f>IF(J483="--","--",'لیست کنترل نمرات مستمر و پایانی'!$O$2)</f>
        <v>1</v>
      </c>
      <c r="H483" s="213">
        <f>IF('لیست کنترل نمرات مستمر و پایانی'!$O$21&gt;0,'لیست کنترل نمرات مستمر و پایانی'!$O$21,"--")</f>
        <v>14</v>
      </c>
      <c r="I483" s="213">
        <f>IF('لیست کنترل نمرات مستمر و پایانی'!$P$21&gt;0,'لیست کنترل نمرات مستمر و پایانی'!$P$21,"--")</f>
        <v>11</v>
      </c>
      <c r="J483" s="213">
        <f>IF('4'!$O$21&gt;0,'4'!$O$21,"--")</f>
        <v>12</v>
      </c>
      <c r="K483" s="167">
        <f>IF(J483="--","--",'4'!$O$48)</f>
        <v>11.25</v>
      </c>
      <c r="L483" s="167"/>
      <c r="M483" s="213">
        <f>IF(J483="--","--",رتبه!$BA$21)</f>
        <v>15</v>
      </c>
      <c r="N483" s="214">
        <f t="shared" si="17"/>
        <v>0.75</v>
      </c>
      <c r="O483" s="166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8"/>
    </row>
    <row r="484" spans="2:27" ht="20.100000000000001" hidden="1" customHeight="1">
      <c r="B484" s="200">
        <v>8</v>
      </c>
      <c r="C484" s="201" t="str">
        <f>IF('لیست کنترل نمرات مستمر و پایانی'!$Q$1&gt;0,'لیست کنترل نمرات مستمر و پایانی'!$Q$1,"-----")</f>
        <v>ادبیات فارسی</v>
      </c>
      <c r="D484" s="202"/>
      <c r="E484" s="202"/>
      <c r="F484" s="203"/>
      <c r="G484" s="204">
        <f>IF(J484="--","--",'لیست کنترل نمرات مستمر و پایانی'!$Q$2)</f>
        <v>2</v>
      </c>
      <c r="H484" s="205">
        <f>IF('لیست کنترل نمرات مستمر و پایانی'!$Q$21&gt;0,'لیست کنترل نمرات مستمر و پایانی'!$Q$21,"--")</f>
        <v>9</v>
      </c>
      <c r="I484" s="205">
        <f>IF('لیست کنترل نمرات مستمر و پایانی'!$R$21&gt;0,'لیست کنترل نمرات مستمر و پایانی'!$R$21,"--")</f>
        <v>8</v>
      </c>
      <c r="J484" s="205">
        <f>IF('4'!$Q$21&gt;0,'4'!$Q$21,"--")</f>
        <v>8.5</v>
      </c>
      <c r="K484" s="206">
        <f>IF(J484="--","--",'4'!$Q$48)</f>
        <v>8.25</v>
      </c>
      <c r="L484" s="206"/>
      <c r="M484" s="205">
        <f>IF(J484="--","--",رتبه!$BC$21)</f>
        <v>19</v>
      </c>
      <c r="N484" s="207">
        <f t="shared" si="17"/>
        <v>0.25</v>
      </c>
      <c r="O484" s="166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8"/>
    </row>
    <row r="485" spans="2:27" ht="20.100000000000001" hidden="1" customHeight="1">
      <c r="B485" s="208">
        <v>9</v>
      </c>
      <c r="C485" s="209" t="str">
        <f>IF('لیست کنترل نمرات مستمر و پایانی'!$S$1&gt;0,'لیست کنترل نمرات مستمر و پایانی'!$S$1,"-----")</f>
        <v>قافیه و عروض</v>
      </c>
      <c r="D485" s="210"/>
      <c r="E485" s="210"/>
      <c r="F485" s="211"/>
      <c r="G485" s="212">
        <f>IF(J485="--","--",'لیست کنترل نمرات مستمر و پایانی'!$S$2)</f>
        <v>2</v>
      </c>
      <c r="H485" s="213">
        <f>IF('لیست کنترل نمرات مستمر و پایانی'!$S$21&gt;0,'لیست کنترل نمرات مستمر و پایانی'!$S$21,"--")</f>
        <v>20</v>
      </c>
      <c r="I485" s="213">
        <f>IF('لیست کنترل نمرات مستمر و پایانی'!$T$21&gt;0,'لیست کنترل نمرات مستمر و پایانی'!$T$21,"--")</f>
        <v>8</v>
      </c>
      <c r="J485" s="213">
        <f>IF('4'!$S$21&gt;0,'4'!$S$21,"--")</f>
        <v>12</v>
      </c>
      <c r="K485" s="167">
        <f>IF(J485="--","--",'4'!$S$48)</f>
        <v>11.5</v>
      </c>
      <c r="L485" s="167"/>
      <c r="M485" s="213">
        <f>IF(J485="--","--",رتبه!$BE$21)</f>
        <v>16</v>
      </c>
      <c r="N485" s="214">
        <f t="shared" si="17"/>
        <v>0.5</v>
      </c>
      <c r="O485" s="166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8"/>
    </row>
    <row r="486" spans="2:27" ht="20.100000000000001" hidden="1" customHeight="1">
      <c r="B486" s="200">
        <v>10</v>
      </c>
      <c r="C486" s="201" t="str">
        <f>IF('لیست کنترل نمرات مستمر و پایانی'!$U$1&gt;0,'لیست کنترل نمرات مستمر و پایانی'!$U$1,"-----")</f>
        <v>عربی</v>
      </c>
      <c r="D486" s="202"/>
      <c r="E486" s="202"/>
      <c r="F486" s="203"/>
      <c r="G486" s="204">
        <f>IF(J486="--","--",'لیست کنترل نمرات مستمر و پایانی'!$U$2)</f>
        <v>2</v>
      </c>
      <c r="H486" s="205">
        <f>IF('لیست کنترل نمرات مستمر و پایانی'!$U$21&gt;0,'لیست کنترل نمرات مستمر و پایانی'!$U$21,"--")</f>
        <v>20</v>
      </c>
      <c r="I486" s="205">
        <f>IF('لیست کنترل نمرات مستمر و پایانی'!$V$21&gt;0,'لیست کنترل نمرات مستمر و پایانی'!$V$21,"--")</f>
        <v>20</v>
      </c>
      <c r="J486" s="205">
        <f>IF('4'!$U$21&gt;0,'4'!$U$21,"--")</f>
        <v>20</v>
      </c>
      <c r="K486" s="206">
        <f>IF(J486="--","--",'4'!$U$48)</f>
        <v>19.25</v>
      </c>
      <c r="L486" s="206"/>
      <c r="M486" s="205">
        <f>IF(J486="--","--",رتبه!$BG$21)</f>
        <v>1</v>
      </c>
      <c r="N486" s="207">
        <f t="shared" si="17"/>
        <v>0.75</v>
      </c>
      <c r="O486" s="166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8"/>
    </row>
    <row r="487" spans="2:27" ht="20.100000000000001" hidden="1" customHeight="1">
      <c r="B487" s="208">
        <v>11</v>
      </c>
      <c r="C487" s="209" t="str">
        <f>IF('لیست کنترل نمرات مستمر و پایانی'!$W$1&gt;0,'لیست کنترل نمرات مستمر و پایانی'!$W$1,"-----")</f>
        <v>ریاضی</v>
      </c>
      <c r="D487" s="210"/>
      <c r="E487" s="210"/>
      <c r="F487" s="211"/>
      <c r="G487" s="212">
        <f>IF(J487="--","--",'لیست کنترل نمرات مستمر و پایانی'!$W$2)</f>
        <v>4</v>
      </c>
      <c r="H487" s="213">
        <f>IF('لیست کنترل نمرات مستمر و پایانی'!$W$21&gt;0,'لیست کنترل نمرات مستمر و پایانی'!$W$21,"--")</f>
        <v>17</v>
      </c>
      <c r="I487" s="213">
        <f>IF('لیست کنترل نمرات مستمر و پایانی'!$X$21&gt;0,'لیست کنترل نمرات مستمر و پایانی'!$X$21,"--")</f>
        <v>11</v>
      </c>
      <c r="J487" s="213">
        <f>IF('4'!$W$21&gt;0,'4'!$W$21,"--")</f>
        <v>13</v>
      </c>
      <c r="K487" s="167">
        <f>IF(J487="--","--",'4'!$W$48)</f>
        <v>12.5</v>
      </c>
      <c r="L487" s="167"/>
      <c r="M487" s="213">
        <f>IF(J487="--","--",رتبه!$BI$21)</f>
        <v>18</v>
      </c>
      <c r="N487" s="214">
        <f t="shared" si="17"/>
        <v>0.5</v>
      </c>
      <c r="O487" s="166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8"/>
    </row>
    <row r="488" spans="2:27" ht="20.100000000000001" hidden="1" customHeight="1">
      <c r="B488" s="200">
        <v>12</v>
      </c>
      <c r="C488" s="201" t="str">
        <f>IF('لیست کنترل نمرات مستمر و پایانی'!$Y$1&gt;0,'لیست کنترل نمرات مستمر و پایانی'!$Y$1,"-----")</f>
        <v>زیست شناسی</v>
      </c>
      <c r="D488" s="202"/>
      <c r="E488" s="202"/>
      <c r="F488" s="203"/>
      <c r="G488" s="204">
        <f>IF(J488="--","--",'لیست کنترل نمرات مستمر و پایانی'!$Y$2)</f>
        <v>4</v>
      </c>
      <c r="H488" s="205">
        <f>IF('لیست کنترل نمرات مستمر و پایانی'!$Y$21&gt;0,'لیست کنترل نمرات مستمر و پایانی'!$Y$21,"--")</f>
        <v>20</v>
      </c>
      <c r="I488" s="205">
        <f>IF('لیست کنترل نمرات مستمر و پایانی'!$Z$21&gt;0,'لیست کنترل نمرات مستمر و پایانی'!$Z$21,"--")</f>
        <v>19</v>
      </c>
      <c r="J488" s="205">
        <f>IF('4'!$Y$21&gt;0,'4'!$Y$21,"--")</f>
        <v>19.5</v>
      </c>
      <c r="K488" s="206">
        <f>IF(J488="--","--",'4'!$Y$48)</f>
        <v>17</v>
      </c>
      <c r="L488" s="206"/>
      <c r="M488" s="205">
        <f>IF(J488="--","--",رتبه!$BK$21)</f>
        <v>16</v>
      </c>
      <c r="N488" s="207">
        <f t="shared" si="17"/>
        <v>2.5</v>
      </c>
      <c r="O488" s="166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8"/>
    </row>
    <row r="489" spans="2:27" ht="20.100000000000001" hidden="1" customHeight="1">
      <c r="B489" s="208">
        <v>13</v>
      </c>
      <c r="C489" s="209" t="str">
        <f>IF('لیست کنترل نمرات مستمر و پایانی'!$AA$1&gt;0,'لیست کنترل نمرات مستمر و پایانی'!$AA$1,"-----")</f>
        <v>جغرافیای استان</v>
      </c>
      <c r="D489" s="210"/>
      <c r="E489" s="210"/>
      <c r="F489" s="211"/>
      <c r="G489" s="212">
        <f>IF(J489="--","--",'لیست کنترل نمرات مستمر و پایانی'!$AA$2)</f>
        <v>3</v>
      </c>
      <c r="H489" s="213">
        <f>IF('لیست کنترل نمرات مستمر و پایانی'!$AA$21&gt;0,'لیست کنترل نمرات مستمر و پایانی'!$AA$21,"--")</f>
        <v>10</v>
      </c>
      <c r="I489" s="213">
        <f>IF('لیست کنترل نمرات مستمر و پایانی'!$AB$21&gt;0,'لیست کنترل نمرات مستمر و پایانی'!$AB$21,"--")</f>
        <v>10</v>
      </c>
      <c r="J489" s="213">
        <f>IF('4'!$AA$21&gt;0,'4'!$AA$21,"--")</f>
        <v>10</v>
      </c>
      <c r="K489" s="167">
        <f>IF(J489="--","--",'4'!$AA$48)</f>
        <v>16.5</v>
      </c>
      <c r="L489" s="167"/>
      <c r="M489" s="213">
        <f>IF(J489="--","--",رتبه!$BM$21)</f>
        <v>30</v>
      </c>
      <c r="N489" s="214">
        <f t="shared" si="17"/>
        <v>-6.5</v>
      </c>
      <c r="O489" s="166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8"/>
    </row>
    <row r="490" spans="2:27" ht="20.100000000000001" hidden="1" customHeight="1">
      <c r="B490" s="200">
        <v>14</v>
      </c>
      <c r="C490" s="201" t="str">
        <f>IF('لیست کنترل نمرات مستمر و پایانی'!$AC$1&gt;0,'لیست کنترل نمرات مستمر و پایانی'!$AC$1,"-----")</f>
        <v>نگارش</v>
      </c>
      <c r="D490" s="202"/>
      <c r="E490" s="202"/>
      <c r="F490" s="203"/>
      <c r="G490" s="204">
        <f>IF(J490="--","--",'لیست کنترل نمرات مستمر و پایانی'!$AC$2)</f>
        <v>2</v>
      </c>
      <c r="H490" s="205">
        <f>IF('لیست کنترل نمرات مستمر و پایانی'!$AC$21&gt;0,'لیست کنترل نمرات مستمر و پایانی'!$AC$21,"--")</f>
        <v>20</v>
      </c>
      <c r="I490" s="205">
        <f>IF('لیست کنترل نمرات مستمر و پایانی'!$AD$21&gt;0,'لیست کنترل نمرات مستمر و پایانی'!$AD$21,"--")</f>
        <v>20</v>
      </c>
      <c r="J490" s="205">
        <f>IF('4'!$AC$21&gt;0,'4'!$AC$21,"--")</f>
        <v>20</v>
      </c>
      <c r="K490" s="206">
        <f>IF(J490="--","--",'4'!$AC$48)</f>
        <v>19.75</v>
      </c>
      <c r="L490" s="206"/>
      <c r="M490" s="205">
        <f>IF(J490="--","--",رتبه!$BO$21)</f>
        <v>1</v>
      </c>
      <c r="N490" s="207">
        <f t="shared" si="17"/>
        <v>0.25</v>
      </c>
      <c r="O490" s="166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8"/>
    </row>
    <row r="491" spans="2:27" ht="20.100000000000001" hidden="1" customHeight="1">
      <c r="B491" s="208">
        <v>15</v>
      </c>
      <c r="C491" s="209" t="str">
        <f>IF('لیست کنترل نمرات مستمر و پایانی'!$AE$1&gt;0,'لیست کنترل نمرات مستمر و پایانی'!$AE$1,"-----")</f>
        <v>متون ادبی</v>
      </c>
      <c r="D491" s="210"/>
      <c r="E491" s="210"/>
      <c r="F491" s="211"/>
      <c r="G491" s="212">
        <f>IF(J491="--","--",'لیست کنترل نمرات مستمر و پایانی'!$AE$2)</f>
        <v>2</v>
      </c>
      <c r="H491" s="213">
        <f>IF('لیست کنترل نمرات مستمر و پایانی'!$AE$21&gt;0,'لیست کنترل نمرات مستمر و پایانی'!$AE$21,"--")</f>
        <v>20</v>
      </c>
      <c r="I491" s="213">
        <f>IF('لیست کنترل نمرات مستمر و پایانی'!$AF$21&gt;0,'لیست کنترل نمرات مستمر و پایانی'!$AF$21,"--")</f>
        <v>20</v>
      </c>
      <c r="J491" s="213">
        <f>IF('4'!$AE$21&gt;0,'4'!$AE$21,"--")</f>
        <v>20</v>
      </c>
      <c r="K491" s="167">
        <f>IF(J491="--","--",'4'!$AE$48)</f>
        <v>19.25</v>
      </c>
      <c r="L491" s="167"/>
      <c r="M491" s="213">
        <f>IF(J491="--","--",رتبه!$BQ$21)</f>
        <v>1</v>
      </c>
      <c r="N491" s="214">
        <f t="shared" si="17"/>
        <v>0.75</v>
      </c>
      <c r="O491" s="166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8"/>
    </row>
    <row r="492" spans="2:27" ht="20.100000000000001" hidden="1" customHeight="1">
      <c r="B492" s="200">
        <v>16</v>
      </c>
      <c r="C492" s="201" t="str">
        <f>IF('لیست کنترل نمرات مستمر و پایانی'!$AG$1&gt;0,'لیست کنترل نمرات مستمر و پایانی'!$AG$1,"-----")</f>
        <v>آمادگی دفاعی</v>
      </c>
      <c r="D492" s="202"/>
      <c r="E492" s="202"/>
      <c r="F492" s="203"/>
      <c r="G492" s="204">
        <f>IF(J492="--","--",'لیست کنترل نمرات مستمر و پایانی'!$AG$2)</f>
        <v>3</v>
      </c>
      <c r="H492" s="205">
        <f>IF('لیست کنترل نمرات مستمر و پایانی'!$AG$21&gt;0,'لیست کنترل نمرات مستمر و پایانی'!$AG$21,"--")</f>
        <v>20</v>
      </c>
      <c r="I492" s="205">
        <f>IF('لیست کنترل نمرات مستمر و پایانی'!$AH$21&gt;0,'لیست کنترل نمرات مستمر و پایانی'!$AH$21,"--")</f>
        <v>20</v>
      </c>
      <c r="J492" s="205">
        <f>IF('4'!$AG$21&gt;0,'4'!$AG$21,"--")</f>
        <v>20</v>
      </c>
      <c r="K492" s="206">
        <f>IF(J492="--","--",'4'!$AG$48)</f>
        <v>17.25</v>
      </c>
      <c r="L492" s="206"/>
      <c r="M492" s="205">
        <f>IF(J492="--","--",رتبه!$BS$21)</f>
        <v>1</v>
      </c>
      <c r="N492" s="207">
        <f t="shared" si="17"/>
        <v>2.75</v>
      </c>
      <c r="O492" s="166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8"/>
    </row>
    <row r="493" spans="2:27" ht="20.100000000000001" hidden="1" customHeight="1">
      <c r="B493" s="208">
        <v>17</v>
      </c>
      <c r="C493" s="209" t="str">
        <f>IF('لیست کنترل نمرات مستمر و پایانی'!$AI$1&gt;0,'لیست کنترل نمرات مستمر و پایانی'!$AI$1,"-----")</f>
        <v>تاریخ</v>
      </c>
      <c r="D493" s="210"/>
      <c r="E493" s="210"/>
      <c r="F493" s="211"/>
      <c r="G493" s="212">
        <f>IF(J493="--","--",'لیست کنترل نمرات مستمر و پایانی'!$AI$2)</f>
        <v>2</v>
      </c>
      <c r="H493" s="213">
        <f>IF('لیست کنترل نمرات مستمر و پایانی'!$AI$21&gt;0,'لیست کنترل نمرات مستمر و پایانی'!$AI$21,"--")</f>
        <v>20</v>
      </c>
      <c r="I493" s="213">
        <f>IF('لیست کنترل نمرات مستمر و پایانی'!$AJ$21&gt;0,'لیست کنترل نمرات مستمر و پایانی'!$AJ$21,"--")</f>
        <v>20</v>
      </c>
      <c r="J493" s="213">
        <f>IF('4'!$AI$21&gt;0,'4'!$AI$21,"--")</f>
        <v>20</v>
      </c>
      <c r="K493" s="167">
        <f>IF(J493="--","--",'4'!$AI$48)</f>
        <v>18.75</v>
      </c>
      <c r="L493" s="167"/>
      <c r="M493" s="213">
        <f>IF(J493="--","--",رتبه!$BU$21)</f>
        <v>1</v>
      </c>
      <c r="N493" s="214">
        <f t="shared" si="17"/>
        <v>1.25</v>
      </c>
      <c r="O493" s="166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8"/>
    </row>
    <row r="494" spans="2:27" ht="20.100000000000001" hidden="1" customHeight="1">
      <c r="B494" s="200">
        <v>18</v>
      </c>
      <c r="C494" s="201" t="str">
        <f>IF('لیست کنترل نمرات مستمر و پایانی'!$AK$1&gt;0,'لیست کنترل نمرات مستمر و پایانی'!$AK$1,"-----")</f>
        <v>تربیت بدنی</v>
      </c>
      <c r="D494" s="202"/>
      <c r="E494" s="202"/>
      <c r="F494" s="203"/>
      <c r="G494" s="204">
        <f>IF(J494="--","--",'لیست کنترل نمرات مستمر و پایانی'!$AK$2)</f>
        <v>2</v>
      </c>
      <c r="H494" s="205" t="str">
        <f>IF('لیست کنترل نمرات مستمر و پایانی'!$AK$21&gt;0,'لیست کنترل نمرات مستمر و پایانی'!$AK$21,"--")</f>
        <v>--</v>
      </c>
      <c r="I494" s="205">
        <f>IF('لیست کنترل نمرات مستمر و پایانی'!$AL$21&gt;0,'لیست کنترل نمرات مستمر و پایانی'!$AL$21,"--")</f>
        <v>20</v>
      </c>
      <c r="J494" s="205">
        <f>IF('4'!$AK$21&gt;0,'4'!$AK$21,"--")</f>
        <v>20</v>
      </c>
      <c r="K494" s="206">
        <f>IF(J494="--","--",'4'!$AK$48)</f>
        <v>18.75</v>
      </c>
      <c r="L494" s="206"/>
      <c r="M494" s="205">
        <f>IF(J494="--","--",رتبه!$BW$21)</f>
        <v>1</v>
      </c>
      <c r="N494" s="207">
        <f t="shared" si="17"/>
        <v>1.25</v>
      </c>
      <c r="O494" s="166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8"/>
    </row>
    <row r="495" spans="2:27" ht="20.100000000000001" hidden="1" customHeight="1" thickBot="1">
      <c r="B495" s="215">
        <v>19</v>
      </c>
      <c r="C495" s="216" t="str">
        <f>IF('لیست کنترل نمرات مستمر و پایانی'!$AM$1&gt;0,'لیست کنترل نمرات مستمر و پایانی'!$AM$1,"-----")</f>
        <v>انضباط</v>
      </c>
      <c r="D495" s="217"/>
      <c r="E495" s="217"/>
      <c r="F495" s="218"/>
      <c r="G495" s="219">
        <f>IF(J495="--","--",'لیست کنترل نمرات مستمر و پایانی'!$AM$2)</f>
        <v>2</v>
      </c>
      <c r="H495" s="220" t="str">
        <f>IF('لیست کنترل نمرات مستمر و پایانی'!$AM$21&gt;0,'لیست کنترل نمرات مستمر و پایانی'!$AM$21,"--")</f>
        <v>--</v>
      </c>
      <c r="I495" s="220">
        <f>IF('لیست کنترل نمرات مستمر و پایانی'!$AN$21&gt;0,'لیست کنترل نمرات مستمر و پایانی'!$AN$21,"--")</f>
        <v>9</v>
      </c>
      <c r="J495" s="220">
        <f>IF('4'!$AM$21&gt;0,'4'!$AM$21,"--")</f>
        <v>9</v>
      </c>
      <c r="K495" s="181">
        <f>IF(J495="--","--",'4'!$AM$48)</f>
        <v>14.5</v>
      </c>
      <c r="L495" s="181"/>
      <c r="M495" s="220">
        <f>IF(J495="--","--",رتبه!$BY$21)</f>
        <v>34</v>
      </c>
      <c r="N495" s="221">
        <f t="shared" si="17"/>
        <v>-5.5</v>
      </c>
      <c r="O495" s="222"/>
      <c r="P495" s="181"/>
      <c r="Q495" s="181"/>
      <c r="R495" s="181"/>
      <c r="S495" s="181"/>
      <c r="T495" s="181"/>
      <c r="U495" s="181"/>
      <c r="V495" s="181"/>
      <c r="W495" s="181"/>
      <c r="X495" s="181"/>
      <c r="Y495" s="181"/>
      <c r="Z495" s="181"/>
      <c r="AA495" s="182"/>
    </row>
    <row r="496" spans="2:27" ht="20.100000000000001" hidden="1" customHeight="1" thickBot="1"/>
    <row r="497" spans="2:27" ht="20.100000000000001" hidden="1" customHeight="1" thickBot="1">
      <c r="B497" s="155"/>
      <c r="C497" s="156"/>
      <c r="D497" s="156"/>
      <c r="E497" s="156"/>
      <c r="F497" s="156"/>
      <c r="G497" s="157"/>
      <c r="H497" s="158"/>
      <c r="I497" s="159" t="str">
        <f>'ورود اطلاعات'!$C$6</f>
        <v>مدیریت آموزش و پرورش تهران</v>
      </c>
      <c r="J497" s="160"/>
      <c r="K497" s="160"/>
      <c r="L497" s="160"/>
      <c r="M497" s="160"/>
      <c r="N497" s="160"/>
      <c r="O497" s="160"/>
      <c r="P497" s="160"/>
      <c r="Q497" s="161"/>
      <c r="R497" s="158"/>
      <c r="S497" s="162" t="str">
        <f>'ورود نمرات'!$A$3</f>
        <v>نام</v>
      </c>
      <c r="T497" s="163"/>
      <c r="U497" s="164"/>
      <c r="V497" s="165" t="str">
        <f>'ورود نمرات'!$A$22</f>
        <v xml:space="preserve">محمداحسان </v>
      </c>
      <c r="W497" s="156"/>
      <c r="X497" s="156"/>
      <c r="Y497" s="156"/>
      <c r="Z497" s="156"/>
      <c r="AA497" s="157"/>
    </row>
    <row r="498" spans="2:27" ht="20.100000000000001" hidden="1" customHeight="1">
      <c r="B498" s="166"/>
      <c r="C498" s="167"/>
      <c r="D498" s="167"/>
      <c r="E498" s="167"/>
      <c r="F498" s="167"/>
      <c r="G498" s="168"/>
      <c r="H498" s="158"/>
      <c r="I498" s="162" t="str">
        <f>'ورود اطلاعات'!$A$7</f>
        <v>نام واحد آموزشی</v>
      </c>
      <c r="J498" s="163"/>
      <c r="K498" s="164"/>
      <c r="L498" s="169" t="str">
        <f>'ورود اطلاعات'!$C$7</f>
        <v>دبیرستان دانش پسند</v>
      </c>
      <c r="M498" s="170"/>
      <c r="N498" s="170"/>
      <c r="O498" s="170"/>
      <c r="P498" s="170"/>
      <c r="Q498" s="171"/>
      <c r="R498" s="158"/>
      <c r="S498" s="172" t="str">
        <f>'ورود نمرات'!$B$3</f>
        <v>نام خانوادگی</v>
      </c>
      <c r="T498" s="173"/>
      <c r="U498" s="174"/>
      <c r="V498" s="175" t="str">
        <f>'ورود نمرات'!$B$22</f>
        <v>عبدالمحمدی</v>
      </c>
      <c r="W498" s="167"/>
      <c r="X498" s="167"/>
      <c r="Y498" s="167"/>
      <c r="Z498" s="167"/>
      <c r="AA498" s="168"/>
    </row>
    <row r="499" spans="2:27" ht="20.100000000000001" hidden="1" customHeight="1">
      <c r="B499" s="166"/>
      <c r="C499" s="167"/>
      <c r="D499" s="167"/>
      <c r="E499" s="167"/>
      <c r="F499" s="167"/>
      <c r="G499" s="168"/>
      <c r="H499" s="158"/>
      <c r="I499" s="172" t="str">
        <f>'ورود اطلاعات'!$A$2</f>
        <v>سال تحصیلی</v>
      </c>
      <c r="J499" s="173"/>
      <c r="K499" s="174"/>
      <c r="L499" s="175" t="str">
        <f>'ورود اطلاعات'!$C$2</f>
        <v>1402-1403</v>
      </c>
      <c r="M499" s="167"/>
      <c r="N499" s="167"/>
      <c r="O499" s="167"/>
      <c r="P499" s="167"/>
      <c r="Q499" s="168"/>
      <c r="R499" s="158"/>
      <c r="S499" s="172" t="str">
        <f>'ورود اطلاعات'!$A$4</f>
        <v>رشته</v>
      </c>
      <c r="T499" s="173"/>
      <c r="U499" s="174"/>
      <c r="V499" s="175" t="str">
        <f>'ورود اطلاعات'!$C$4</f>
        <v>انسانی</v>
      </c>
      <c r="W499" s="167"/>
      <c r="X499" s="167"/>
      <c r="Y499" s="167"/>
      <c r="Z499" s="167"/>
      <c r="AA499" s="168"/>
    </row>
    <row r="500" spans="2:27" ht="20.100000000000001" hidden="1" customHeight="1">
      <c r="B500" s="166"/>
      <c r="C500" s="167"/>
      <c r="D500" s="167"/>
      <c r="E500" s="167"/>
      <c r="F500" s="167"/>
      <c r="G500" s="168"/>
      <c r="H500" s="158"/>
      <c r="I500" s="172" t="str">
        <f>'ورود اطلاعات'!$A$3</f>
        <v>نوبت امتحانی</v>
      </c>
      <c r="J500" s="173"/>
      <c r="K500" s="174"/>
      <c r="L500" s="175" t="str">
        <f>'ورود اطلاعات'!$C$3</f>
        <v>نوبت اول</v>
      </c>
      <c r="M500" s="167"/>
      <c r="N500" s="167"/>
      <c r="O500" s="167"/>
      <c r="P500" s="167"/>
      <c r="Q500" s="168"/>
      <c r="R500" s="158"/>
      <c r="S500" s="172" t="str">
        <f>'لیست کنترل نمرات مستمر و پایانی'!$AO$1</f>
        <v>معدل</v>
      </c>
      <c r="T500" s="173"/>
      <c r="U500" s="174"/>
      <c r="V500" s="176">
        <f>'لیست کنترل نمرات مستمر و پایانی'!$AO$22</f>
        <v>19.560606060606062</v>
      </c>
      <c r="W500" s="167"/>
      <c r="X500" s="167"/>
      <c r="Y500" s="167"/>
      <c r="Z500" s="167"/>
      <c r="AA500" s="168"/>
    </row>
    <row r="501" spans="2:27" ht="20.100000000000001" hidden="1" customHeight="1" thickBot="1">
      <c r="B501" s="166"/>
      <c r="C501" s="167"/>
      <c r="D501" s="167"/>
      <c r="E501" s="167"/>
      <c r="F501" s="167"/>
      <c r="G501" s="168"/>
      <c r="H501" s="158"/>
      <c r="I501" s="177" t="str">
        <f>'ورود اطلاعات'!$A$5</f>
        <v>کلاس</v>
      </c>
      <c r="J501" s="178"/>
      <c r="K501" s="179"/>
      <c r="L501" s="180">
        <f>'ورود اطلاعات'!$C$5</f>
        <v>102</v>
      </c>
      <c r="M501" s="181"/>
      <c r="N501" s="181"/>
      <c r="O501" s="181"/>
      <c r="P501" s="181"/>
      <c r="Q501" s="182"/>
      <c r="R501" s="158"/>
      <c r="S501" s="177" t="str">
        <f>'لیست کنترل نمرات مستمر و پایانی'!$AP$1</f>
        <v>رتبه کلاسی</v>
      </c>
      <c r="T501" s="178"/>
      <c r="U501" s="179"/>
      <c r="V501" s="180">
        <f>'لیست کنترل نمرات مستمر و پایانی'!$AP$22</f>
        <v>1</v>
      </c>
      <c r="W501" s="181"/>
      <c r="X501" s="181"/>
      <c r="Y501" s="181"/>
      <c r="Z501" s="181"/>
      <c r="AA501" s="182"/>
    </row>
    <row r="502" spans="2:27" ht="20.100000000000001" hidden="1" customHeight="1" thickBot="1">
      <c r="B502" s="183"/>
      <c r="C502" s="184"/>
      <c r="D502" s="184"/>
      <c r="E502" s="184"/>
      <c r="F502" s="184"/>
      <c r="G502" s="185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  <c r="AA502" s="158"/>
    </row>
    <row r="503" spans="2:27" ht="20.100000000000001" hidden="1" customHeight="1" thickBot="1">
      <c r="B503" s="186" t="s">
        <v>23</v>
      </c>
      <c r="C503" s="187" t="s">
        <v>9</v>
      </c>
      <c r="D503" s="188"/>
      <c r="E503" s="188"/>
      <c r="F503" s="189"/>
      <c r="G503" s="190" t="s">
        <v>20</v>
      </c>
      <c r="H503" s="191" t="s">
        <v>15</v>
      </c>
      <c r="I503" s="191" t="s">
        <v>16</v>
      </c>
      <c r="J503" s="191" t="s">
        <v>21</v>
      </c>
      <c r="K503" s="188" t="s">
        <v>22</v>
      </c>
      <c r="L503" s="188"/>
      <c r="M503" s="191" t="s">
        <v>19</v>
      </c>
      <c r="N503" s="192" t="s">
        <v>24</v>
      </c>
      <c r="O503" s="155"/>
      <c r="P503" s="156"/>
      <c r="Q503" s="156"/>
      <c r="R503" s="156"/>
      <c r="S503" s="156"/>
      <c r="T503" s="156"/>
      <c r="U503" s="156"/>
      <c r="V503" s="156"/>
      <c r="W503" s="156"/>
      <c r="X503" s="156"/>
      <c r="Y503" s="156"/>
      <c r="Z503" s="156"/>
      <c r="AA503" s="157"/>
    </row>
    <row r="504" spans="2:27" ht="20.100000000000001" hidden="1" customHeight="1">
      <c r="B504" s="193">
        <v>1</v>
      </c>
      <c r="C504" s="194" t="str">
        <f>IF('لیست کنترل نمرات مستمر و پایانی'!$C$1&gt;0,'لیست کنترل نمرات مستمر و پایانی'!$C$1,"-----")</f>
        <v>قرآن</v>
      </c>
      <c r="D504" s="195"/>
      <c r="E504" s="195"/>
      <c r="F504" s="196"/>
      <c r="G504" s="197">
        <f>IF(J504="--","--",'لیست کنترل نمرات مستمر و پایانی'!$C$2)</f>
        <v>2</v>
      </c>
      <c r="H504" s="198">
        <f>IF('لیست کنترل نمرات مستمر و پایانی'!$C$22&gt;0,'لیست کنترل نمرات مستمر و پایانی'!$C$22,"--")</f>
        <v>20</v>
      </c>
      <c r="I504" s="198">
        <f>IF('لیست کنترل نمرات مستمر و پایانی'!$D$22&gt;0,'لیست کنترل نمرات مستمر و پایانی'!$D$22,"--")</f>
        <v>20</v>
      </c>
      <c r="J504" s="198">
        <f>IF('4'!$C$22&gt;0,'4'!$C$22,"--")</f>
        <v>20</v>
      </c>
      <c r="K504" s="170">
        <f>IF(J504="--","--",'4'!$C$48)</f>
        <v>17.25</v>
      </c>
      <c r="L504" s="170"/>
      <c r="M504" s="198">
        <f>IF(J504="--","--",رتبه!$AO$22)</f>
        <v>1</v>
      </c>
      <c r="N504" s="199">
        <f t="shared" ref="N504:N522" si="18">IF(J504="--","--",J504-K504)</f>
        <v>2.75</v>
      </c>
      <c r="O504" s="166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8"/>
    </row>
    <row r="505" spans="2:27" ht="20.100000000000001" hidden="1" customHeight="1">
      <c r="B505" s="200">
        <v>2</v>
      </c>
      <c r="C505" s="201" t="str">
        <f>IF('لیست کنترل نمرات مستمر و پایانی'!$E$1&gt;0,'لیست کنترل نمرات مستمر و پایانی'!$E$1,"-----")</f>
        <v>معارف اسلامی</v>
      </c>
      <c r="D505" s="202"/>
      <c r="E505" s="202"/>
      <c r="F505" s="203"/>
      <c r="G505" s="204">
        <f>IF(J505="--","--",'لیست کنترل نمرات مستمر و پایانی'!$E$2)</f>
        <v>2</v>
      </c>
      <c r="H505" s="205">
        <f>IF('لیست کنترل نمرات مستمر و پایانی'!$E$22&gt;0,'لیست کنترل نمرات مستمر و پایانی'!$E$22,"--")</f>
        <v>20</v>
      </c>
      <c r="I505" s="205">
        <f>IF('لیست کنترل نمرات مستمر و پایانی'!$F$22&gt;0,'لیست کنترل نمرات مستمر و پایانی'!$F$22,"--")</f>
        <v>20</v>
      </c>
      <c r="J505" s="205">
        <f>IF('4'!$E$22&gt;0,'4'!$E$22,"--")</f>
        <v>20</v>
      </c>
      <c r="K505" s="206">
        <f>IF(J505="--","--",'4'!$E$48)</f>
        <v>15.25</v>
      </c>
      <c r="L505" s="206"/>
      <c r="M505" s="205">
        <f>IF(J505="--","--",رتبه!$AQ$22)</f>
        <v>1</v>
      </c>
      <c r="N505" s="207">
        <f t="shared" si="18"/>
        <v>4.75</v>
      </c>
      <c r="O505" s="166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8"/>
    </row>
    <row r="506" spans="2:27" ht="20.100000000000001" hidden="1" customHeight="1">
      <c r="B506" s="208">
        <v>3</v>
      </c>
      <c r="C506" s="209" t="str">
        <f>IF('لیست کنترل نمرات مستمر و پایانی'!$G$1&gt;0,'لیست کنترل نمرات مستمر و پایانی'!$G$1,"-----")</f>
        <v>فلسفه</v>
      </c>
      <c r="D506" s="210"/>
      <c r="E506" s="210"/>
      <c r="F506" s="211"/>
      <c r="G506" s="212">
        <f>IF(J506="--","--",'لیست کنترل نمرات مستمر و پایانی'!$G$2)</f>
        <v>2</v>
      </c>
      <c r="H506" s="213">
        <f>IF('لیست کنترل نمرات مستمر و پایانی'!$G$22&gt;0,'لیست کنترل نمرات مستمر و پایانی'!$G$22,"--")</f>
        <v>20</v>
      </c>
      <c r="I506" s="213">
        <f>IF('لیست کنترل نمرات مستمر و پایانی'!$H$22&gt;0,'لیست کنترل نمرات مستمر و پایانی'!$H$22,"--")</f>
        <v>20</v>
      </c>
      <c r="J506" s="213">
        <f>IF('4'!$G$22&gt;0,'4'!$G$22,"--")</f>
        <v>20</v>
      </c>
      <c r="K506" s="167">
        <f>IF(J506="--","--",'4'!$G$48)</f>
        <v>13.25</v>
      </c>
      <c r="L506" s="167"/>
      <c r="M506" s="213">
        <f>IF(J506="--","--",رتبه!$AS$22)</f>
        <v>1</v>
      </c>
      <c r="N506" s="214">
        <f t="shared" si="18"/>
        <v>6.75</v>
      </c>
      <c r="O506" s="166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8"/>
    </row>
    <row r="507" spans="2:27" ht="20.100000000000001" hidden="1" customHeight="1">
      <c r="B507" s="200">
        <v>4</v>
      </c>
      <c r="C507" s="201" t="str">
        <f>IF('لیست کنترل نمرات مستمر و پایانی'!$I$1&gt;0,'لیست کنترل نمرات مستمر و پایانی'!$I$1,"-----")</f>
        <v>منطق</v>
      </c>
      <c r="D507" s="202"/>
      <c r="E507" s="202"/>
      <c r="F507" s="203"/>
      <c r="G507" s="204">
        <f>IF(J507="--","--",'لیست کنترل نمرات مستمر و پایانی'!$I$2)</f>
        <v>1</v>
      </c>
      <c r="H507" s="205">
        <f>IF('لیست کنترل نمرات مستمر و پایانی'!$I$22&gt;0,'لیست کنترل نمرات مستمر و پایانی'!$I$22,"--")</f>
        <v>20</v>
      </c>
      <c r="I507" s="205">
        <f>IF('لیست کنترل نمرات مستمر و پایانی'!$J$22&gt;0,'لیست کنترل نمرات مستمر و پایانی'!$J$22,"--")</f>
        <v>20</v>
      </c>
      <c r="J507" s="205">
        <f>IF('4'!$I$22&gt;0,'4'!$I$22,"--")</f>
        <v>20</v>
      </c>
      <c r="K507" s="206">
        <f>IF(J507="--","--",'4'!$I$48)</f>
        <v>18</v>
      </c>
      <c r="L507" s="206"/>
      <c r="M507" s="205">
        <f>IF(J507="--","--",رتبه!$AU$22)</f>
        <v>1</v>
      </c>
      <c r="N507" s="207">
        <f t="shared" si="18"/>
        <v>2</v>
      </c>
      <c r="O507" s="166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8"/>
    </row>
    <row r="508" spans="2:27" ht="20.100000000000001" hidden="1" customHeight="1">
      <c r="B508" s="208">
        <v>5</v>
      </c>
      <c r="C508" s="209" t="str">
        <f>IF('لیست کنترل نمرات مستمر و پایانی'!$K$1&gt;0,'لیست کنترل نمرات مستمر و پایانی'!$K$1,"-----")</f>
        <v>جامعه شناسی</v>
      </c>
      <c r="D508" s="210"/>
      <c r="E508" s="210"/>
      <c r="F508" s="211"/>
      <c r="G508" s="212">
        <f>IF(J508="--","--",'لیست کنترل نمرات مستمر و پایانی'!$K$2)</f>
        <v>3</v>
      </c>
      <c r="H508" s="213">
        <f>IF('لیست کنترل نمرات مستمر و پایانی'!$K$22&gt;0,'لیست کنترل نمرات مستمر و پایانی'!$K$22,"--")</f>
        <v>20</v>
      </c>
      <c r="I508" s="213">
        <f>IF('لیست کنترل نمرات مستمر و پایانی'!$L$22&gt;0,'لیست کنترل نمرات مستمر و پایانی'!$L$22,"--")</f>
        <v>20</v>
      </c>
      <c r="J508" s="213">
        <f>IF('4'!$K$22&gt;0,'4'!$K$22,"--")</f>
        <v>20</v>
      </c>
      <c r="K508" s="167">
        <f>IF(J508="--","--",'4'!$K$48)</f>
        <v>14.25</v>
      </c>
      <c r="L508" s="167"/>
      <c r="M508" s="213">
        <f>IF(J508="--","--",رتبه!$AW$22)</f>
        <v>1</v>
      </c>
      <c r="N508" s="214">
        <f t="shared" si="18"/>
        <v>5.75</v>
      </c>
      <c r="O508" s="166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8"/>
    </row>
    <row r="509" spans="2:27" ht="20.100000000000001" hidden="1" customHeight="1">
      <c r="B509" s="200">
        <v>6</v>
      </c>
      <c r="C509" s="201" t="str">
        <f>IF('لیست کنترل نمرات مستمر و پایانی'!$M$1&gt;0,'لیست کنترل نمرات مستمر و پایانی'!$M$1,"-----")</f>
        <v>روان شناسی</v>
      </c>
      <c r="D509" s="202"/>
      <c r="E509" s="202"/>
      <c r="F509" s="203"/>
      <c r="G509" s="204">
        <f>IF(J509="--","--",'لیست کنترل نمرات مستمر و پایانی'!$M$2)</f>
        <v>3</v>
      </c>
      <c r="H509" s="205">
        <f>IF('لیست کنترل نمرات مستمر و پایانی'!$M$22&gt;0,'لیست کنترل نمرات مستمر و پایانی'!$M$22,"--")</f>
        <v>20</v>
      </c>
      <c r="I509" s="205">
        <f>IF('لیست کنترل نمرات مستمر و پایانی'!$N$22&gt;0,'لیست کنترل نمرات مستمر و پایانی'!$N$22,"--")</f>
        <v>20</v>
      </c>
      <c r="J509" s="205">
        <f>IF('4'!$M$22&gt;0,'4'!$M$22,"--")</f>
        <v>20</v>
      </c>
      <c r="K509" s="206">
        <f>IF(J509="--","--",'4'!$M$48)</f>
        <v>12.25</v>
      </c>
      <c r="L509" s="206"/>
      <c r="M509" s="205">
        <f>IF(J509="--","--",رتبه!$AY$22)</f>
        <v>1</v>
      </c>
      <c r="N509" s="207">
        <f t="shared" si="18"/>
        <v>7.75</v>
      </c>
      <c r="O509" s="166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8"/>
    </row>
    <row r="510" spans="2:27" ht="20.100000000000001" hidden="1" customHeight="1">
      <c r="B510" s="208">
        <v>7</v>
      </c>
      <c r="C510" s="209" t="str">
        <f>IF('لیست کنترل نمرات مستمر و پایانی'!$O$1&gt;0,'لیست کنترل نمرات مستمر و پایانی'!$O$1,"-----")</f>
        <v>زبان انگلیسی</v>
      </c>
      <c r="D510" s="210"/>
      <c r="E510" s="210"/>
      <c r="F510" s="211"/>
      <c r="G510" s="212">
        <f>IF(J510="--","--",'لیست کنترل نمرات مستمر و پایانی'!$O$2)</f>
        <v>1</v>
      </c>
      <c r="H510" s="213">
        <f>IF('لیست کنترل نمرات مستمر و پایانی'!$O$22&gt;0,'لیست کنترل نمرات مستمر و پایانی'!$O$22,"--")</f>
        <v>20</v>
      </c>
      <c r="I510" s="213">
        <f>IF('لیست کنترل نمرات مستمر و پایانی'!$P$22&gt;0,'لیست کنترل نمرات مستمر و پایانی'!$P$22,"--")</f>
        <v>20</v>
      </c>
      <c r="J510" s="213">
        <f>IF('4'!$O$22&gt;0,'4'!$O$22,"--")</f>
        <v>20</v>
      </c>
      <c r="K510" s="167">
        <f>IF(J510="--","--",'4'!$O$48)</f>
        <v>11.25</v>
      </c>
      <c r="L510" s="167"/>
      <c r="M510" s="213">
        <f>IF(J510="--","--",رتبه!$BA$22)</f>
        <v>1</v>
      </c>
      <c r="N510" s="214">
        <f t="shared" si="18"/>
        <v>8.75</v>
      </c>
      <c r="O510" s="166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8"/>
    </row>
    <row r="511" spans="2:27" ht="20.100000000000001" hidden="1" customHeight="1">
      <c r="B511" s="200">
        <v>8</v>
      </c>
      <c r="C511" s="201" t="str">
        <f>IF('لیست کنترل نمرات مستمر و پایانی'!$Q$1&gt;0,'لیست کنترل نمرات مستمر و پایانی'!$Q$1,"-----")</f>
        <v>ادبیات فارسی</v>
      </c>
      <c r="D511" s="202"/>
      <c r="E511" s="202"/>
      <c r="F511" s="203"/>
      <c r="G511" s="204">
        <f>IF(J511="--","--",'لیست کنترل نمرات مستمر و پایانی'!$Q$2)</f>
        <v>2</v>
      </c>
      <c r="H511" s="205">
        <f>IF('لیست کنترل نمرات مستمر و پایانی'!$Q$22&gt;0,'لیست کنترل نمرات مستمر و پایانی'!$Q$22,"--")</f>
        <v>20</v>
      </c>
      <c r="I511" s="205">
        <f>IF('لیست کنترل نمرات مستمر و پایانی'!$R$22&gt;0,'لیست کنترل نمرات مستمر و پایانی'!$R$22,"--")</f>
        <v>20</v>
      </c>
      <c r="J511" s="205">
        <f>IF('4'!$Q$22&gt;0,'4'!$Q$22,"--")</f>
        <v>20</v>
      </c>
      <c r="K511" s="206">
        <f>IF(J511="--","--",'4'!$Q$48)</f>
        <v>8.25</v>
      </c>
      <c r="L511" s="206"/>
      <c r="M511" s="205">
        <f>IF(J511="--","--",رتبه!$BC$22)</f>
        <v>1</v>
      </c>
      <c r="N511" s="207">
        <f t="shared" si="18"/>
        <v>11.75</v>
      </c>
      <c r="O511" s="166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8"/>
    </row>
    <row r="512" spans="2:27" ht="20.100000000000001" hidden="1" customHeight="1">
      <c r="B512" s="208">
        <v>9</v>
      </c>
      <c r="C512" s="209" t="str">
        <f>IF('لیست کنترل نمرات مستمر و پایانی'!$S$1&gt;0,'لیست کنترل نمرات مستمر و پایانی'!$S$1,"-----")</f>
        <v>قافیه و عروض</v>
      </c>
      <c r="D512" s="210"/>
      <c r="E512" s="210"/>
      <c r="F512" s="211"/>
      <c r="G512" s="212">
        <f>IF(J512="--","--",'لیست کنترل نمرات مستمر و پایانی'!$S$2)</f>
        <v>2</v>
      </c>
      <c r="H512" s="213">
        <f>IF('لیست کنترل نمرات مستمر و پایانی'!$S$22&gt;0,'لیست کنترل نمرات مستمر و پایانی'!$S$22,"--")</f>
        <v>20</v>
      </c>
      <c r="I512" s="213">
        <f>IF('لیست کنترل نمرات مستمر و پایانی'!$T$22&gt;0,'لیست کنترل نمرات مستمر و پایانی'!$T$22,"--")</f>
        <v>20</v>
      </c>
      <c r="J512" s="213">
        <f>IF('4'!$S$22&gt;0,'4'!$S$22,"--")</f>
        <v>20</v>
      </c>
      <c r="K512" s="167">
        <f>IF(J512="--","--",'4'!$S$48)</f>
        <v>11.5</v>
      </c>
      <c r="L512" s="167"/>
      <c r="M512" s="213">
        <f>IF(J512="--","--",رتبه!$BE$22)</f>
        <v>1</v>
      </c>
      <c r="N512" s="214">
        <f t="shared" si="18"/>
        <v>8.5</v>
      </c>
      <c r="O512" s="166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8"/>
    </row>
    <row r="513" spans="1:28" ht="20.100000000000001" hidden="1" customHeight="1">
      <c r="B513" s="200">
        <v>10</v>
      </c>
      <c r="C513" s="201" t="str">
        <f>IF('لیست کنترل نمرات مستمر و پایانی'!$U$1&gt;0,'لیست کنترل نمرات مستمر و پایانی'!$U$1,"-----")</f>
        <v>عربی</v>
      </c>
      <c r="D513" s="202"/>
      <c r="E513" s="202"/>
      <c r="F513" s="203"/>
      <c r="G513" s="204">
        <f>IF(J513="--","--",'لیست کنترل نمرات مستمر و پایانی'!$U$2)</f>
        <v>2</v>
      </c>
      <c r="H513" s="205">
        <f>IF('لیست کنترل نمرات مستمر و پایانی'!$U$22&gt;0,'لیست کنترل نمرات مستمر و پایانی'!$U$22,"--")</f>
        <v>20</v>
      </c>
      <c r="I513" s="205">
        <f>IF('لیست کنترل نمرات مستمر و پایانی'!$V$22&gt;0,'لیست کنترل نمرات مستمر و پایانی'!$V$22,"--")</f>
        <v>20</v>
      </c>
      <c r="J513" s="205">
        <f>IF('4'!$U$22&gt;0,'4'!$U$22,"--")</f>
        <v>20</v>
      </c>
      <c r="K513" s="206">
        <f>IF(J513="--","--",'4'!$U$48)</f>
        <v>19.25</v>
      </c>
      <c r="L513" s="206"/>
      <c r="M513" s="205">
        <f>IF(J513="--","--",رتبه!$BG$22)</f>
        <v>1</v>
      </c>
      <c r="N513" s="207">
        <f t="shared" si="18"/>
        <v>0.75</v>
      </c>
      <c r="O513" s="166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8"/>
    </row>
    <row r="514" spans="1:28" ht="20.100000000000001" hidden="1" customHeight="1">
      <c r="B514" s="208">
        <v>11</v>
      </c>
      <c r="C514" s="209" t="str">
        <f>IF('لیست کنترل نمرات مستمر و پایانی'!$W$1&gt;0,'لیست کنترل نمرات مستمر و پایانی'!$W$1,"-----")</f>
        <v>ریاضی</v>
      </c>
      <c r="D514" s="210"/>
      <c r="E514" s="210"/>
      <c r="F514" s="211"/>
      <c r="G514" s="212">
        <f>IF(J514="--","--",'لیست کنترل نمرات مستمر و پایانی'!$W$2)</f>
        <v>4</v>
      </c>
      <c r="H514" s="213">
        <f>IF('لیست کنترل نمرات مستمر و پایانی'!$W$22&gt;0,'لیست کنترل نمرات مستمر و پایانی'!$W$22,"--")</f>
        <v>20</v>
      </c>
      <c r="I514" s="213">
        <f>IF('لیست کنترل نمرات مستمر و پایانی'!$X$22&gt;0,'لیست کنترل نمرات مستمر و پایانی'!$X$22,"--")</f>
        <v>20</v>
      </c>
      <c r="J514" s="213">
        <f>IF('4'!$W$22&gt;0,'4'!$W$22,"--")</f>
        <v>20</v>
      </c>
      <c r="K514" s="167">
        <f>IF(J514="--","--",'4'!$W$48)</f>
        <v>12.5</v>
      </c>
      <c r="L514" s="167"/>
      <c r="M514" s="213">
        <f>IF(J514="--","--",رتبه!$BI$22)</f>
        <v>1</v>
      </c>
      <c r="N514" s="214">
        <f t="shared" si="18"/>
        <v>7.5</v>
      </c>
      <c r="O514" s="166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8"/>
    </row>
    <row r="515" spans="1:28" ht="20.100000000000001" hidden="1" customHeight="1">
      <c r="B515" s="200">
        <v>12</v>
      </c>
      <c r="C515" s="201" t="str">
        <f>IF('لیست کنترل نمرات مستمر و پایانی'!$Y$1&gt;0,'لیست کنترل نمرات مستمر و پایانی'!$Y$1,"-----")</f>
        <v>زیست شناسی</v>
      </c>
      <c r="D515" s="202"/>
      <c r="E515" s="202"/>
      <c r="F515" s="203"/>
      <c r="G515" s="204">
        <f>IF(J515="--","--",'لیست کنترل نمرات مستمر و پایانی'!$Y$2)</f>
        <v>4</v>
      </c>
      <c r="H515" s="205">
        <f>IF('لیست کنترل نمرات مستمر و پایانی'!$Y$22&gt;0,'لیست کنترل نمرات مستمر و پایانی'!$Y$22,"--")</f>
        <v>20</v>
      </c>
      <c r="I515" s="205">
        <f>IF('لیست کنترل نمرات مستمر و پایانی'!$Z$22&gt;0,'لیست کنترل نمرات مستمر و پایانی'!$Z$22,"--")</f>
        <v>20</v>
      </c>
      <c r="J515" s="205">
        <f>IF('4'!$Y$22&gt;0,'4'!$Y$22,"--")</f>
        <v>20</v>
      </c>
      <c r="K515" s="206">
        <f>IF(J515="--","--",'4'!$Y$48)</f>
        <v>17</v>
      </c>
      <c r="L515" s="206"/>
      <c r="M515" s="205">
        <f>IF(J515="--","--",رتبه!$BK$22)</f>
        <v>1</v>
      </c>
      <c r="N515" s="207">
        <f t="shared" si="18"/>
        <v>3</v>
      </c>
      <c r="O515" s="166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8"/>
    </row>
    <row r="516" spans="1:28" ht="20.100000000000001" hidden="1" customHeight="1">
      <c r="B516" s="208">
        <v>13</v>
      </c>
      <c r="C516" s="209" t="str">
        <f>IF('لیست کنترل نمرات مستمر و پایانی'!$AA$1&gt;0,'لیست کنترل نمرات مستمر و پایانی'!$AA$1,"-----")</f>
        <v>جغرافیای استان</v>
      </c>
      <c r="D516" s="210"/>
      <c r="E516" s="210"/>
      <c r="F516" s="211"/>
      <c r="G516" s="212">
        <f>IF(J516="--","--",'لیست کنترل نمرات مستمر و پایانی'!$AA$2)</f>
        <v>3</v>
      </c>
      <c r="H516" s="213">
        <f>IF('لیست کنترل نمرات مستمر و پایانی'!$AA$22&gt;0,'لیست کنترل نمرات مستمر و پایانی'!$AA$22,"--")</f>
        <v>20</v>
      </c>
      <c r="I516" s="213">
        <f>IF('لیست کنترل نمرات مستمر و پایانی'!$AB$22&gt;0,'لیست کنترل نمرات مستمر و پایانی'!$AB$22,"--")</f>
        <v>20</v>
      </c>
      <c r="J516" s="213">
        <f>IF('4'!$AA$22&gt;0,'4'!$AA$22,"--")</f>
        <v>20</v>
      </c>
      <c r="K516" s="167">
        <f>IF(J516="--","--",'4'!$AA$48)</f>
        <v>16.5</v>
      </c>
      <c r="L516" s="167"/>
      <c r="M516" s="213">
        <f>IF(J516="--","--",رتبه!$BM$22)</f>
        <v>1</v>
      </c>
      <c r="N516" s="214">
        <f t="shared" si="18"/>
        <v>3.5</v>
      </c>
      <c r="O516" s="166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8"/>
    </row>
    <row r="517" spans="1:28" ht="20.100000000000001" hidden="1" customHeight="1">
      <c r="B517" s="200">
        <v>14</v>
      </c>
      <c r="C517" s="201" t="str">
        <f>IF('لیست کنترل نمرات مستمر و پایانی'!$AC$1&gt;0,'لیست کنترل نمرات مستمر و پایانی'!$AC$1,"-----")</f>
        <v>نگارش</v>
      </c>
      <c r="D517" s="202"/>
      <c r="E517" s="202"/>
      <c r="F517" s="203"/>
      <c r="G517" s="204">
        <f>IF(J517="--","--",'لیست کنترل نمرات مستمر و پایانی'!$AC$2)</f>
        <v>2</v>
      </c>
      <c r="H517" s="205">
        <f>IF('لیست کنترل نمرات مستمر و پایانی'!$AC$22&gt;0,'لیست کنترل نمرات مستمر و پایانی'!$AC$22,"--")</f>
        <v>20</v>
      </c>
      <c r="I517" s="205">
        <f>IF('لیست کنترل نمرات مستمر و پایانی'!$AD$22&gt;0,'لیست کنترل نمرات مستمر و پایانی'!$AD$22,"--")</f>
        <v>20</v>
      </c>
      <c r="J517" s="205">
        <f>IF('4'!$AC$22&gt;0,'4'!$AC$22,"--")</f>
        <v>20</v>
      </c>
      <c r="K517" s="206">
        <f>IF(J517="--","--",'4'!$AC$48)</f>
        <v>19.75</v>
      </c>
      <c r="L517" s="206"/>
      <c r="M517" s="205">
        <f>IF(J517="--","--",رتبه!$BO$22)</f>
        <v>1</v>
      </c>
      <c r="N517" s="207">
        <f t="shared" si="18"/>
        <v>0.25</v>
      </c>
      <c r="O517" s="166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8"/>
    </row>
    <row r="518" spans="1:28" ht="20.100000000000001" hidden="1" customHeight="1">
      <c r="B518" s="208">
        <v>15</v>
      </c>
      <c r="C518" s="209" t="str">
        <f>IF('لیست کنترل نمرات مستمر و پایانی'!$AE$1&gt;0,'لیست کنترل نمرات مستمر و پایانی'!$AE$1,"-----")</f>
        <v>متون ادبی</v>
      </c>
      <c r="D518" s="210"/>
      <c r="E518" s="210"/>
      <c r="F518" s="211"/>
      <c r="G518" s="212">
        <f>IF(J518="--","--",'لیست کنترل نمرات مستمر و پایانی'!$AE$2)</f>
        <v>2</v>
      </c>
      <c r="H518" s="213">
        <f>IF('لیست کنترل نمرات مستمر و پایانی'!$AE$22&gt;0,'لیست کنترل نمرات مستمر و پایانی'!$AE$22,"--")</f>
        <v>20</v>
      </c>
      <c r="I518" s="213">
        <f>IF('لیست کنترل نمرات مستمر و پایانی'!$AF$22&gt;0,'لیست کنترل نمرات مستمر و پایانی'!$AF$22,"--")</f>
        <v>18</v>
      </c>
      <c r="J518" s="213">
        <f>IF('4'!$AE$22&gt;0,'4'!$AE$22,"--")</f>
        <v>18.75</v>
      </c>
      <c r="K518" s="167">
        <f>IF(J518="--","--",'4'!$AE$48)</f>
        <v>19.25</v>
      </c>
      <c r="L518" s="167"/>
      <c r="M518" s="213">
        <f>IF(J518="--","--",رتبه!$BQ$22)</f>
        <v>31</v>
      </c>
      <c r="N518" s="214">
        <f t="shared" si="18"/>
        <v>-0.5</v>
      </c>
      <c r="O518" s="166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8"/>
    </row>
    <row r="519" spans="1:28" ht="20.100000000000001" hidden="1" customHeight="1">
      <c r="B519" s="200">
        <v>16</v>
      </c>
      <c r="C519" s="201" t="str">
        <f>IF('لیست کنترل نمرات مستمر و پایانی'!$AG$1&gt;0,'لیست کنترل نمرات مستمر و پایانی'!$AG$1,"-----")</f>
        <v>آمادگی دفاعی</v>
      </c>
      <c r="D519" s="202"/>
      <c r="E519" s="202"/>
      <c r="F519" s="203"/>
      <c r="G519" s="204">
        <f>IF(J519="--","--",'لیست کنترل نمرات مستمر و پایانی'!$AG$2)</f>
        <v>3</v>
      </c>
      <c r="H519" s="205">
        <f>IF('لیست کنترل نمرات مستمر و پایانی'!$AG$22&gt;0,'لیست کنترل نمرات مستمر و پایانی'!$AG$22,"--")</f>
        <v>20</v>
      </c>
      <c r="I519" s="205">
        <f>IF('لیست کنترل نمرات مستمر و پایانی'!$AH$22&gt;0,'لیست کنترل نمرات مستمر و پایانی'!$AH$22,"--")</f>
        <v>20</v>
      </c>
      <c r="J519" s="205">
        <f>IF('4'!$AG$22&gt;0,'4'!$AG$22,"--")</f>
        <v>20</v>
      </c>
      <c r="K519" s="206">
        <f>IF(J519="--","--",'4'!$AG$48)</f>
        <v>17.25</v>
      </c>
      <c r="L519" s="206"/>
      <c r="M519" s="205">
        <f>IF(J519="--","--",رتبه!$BS$22)</f>
        <v>1</v>
      </c>
      <c r="N519" s="207">
        <f t="shared" si="18"/>
        <v>2.75</v>
      </c>
      <c r="O519" s="166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8"/>
    </row>
    <row r="520" spans="1:28" ht="20.100000000000001" hidden="1" customHeight="1">
      <c r="B520" s="208">
        <v>17</v>
      </c>
      <c r="C520" s="209" t="str">
        <f>IF('لیست کنترل نمرات مستمر و پایانی'!$AI$1&gt;0,'لیست کنترل نمرات مستمر و پایانی'!$AI$1,"-----")</f>
        <v>تاریخ</v>
      </c>
      <c r="D520" s="210"/>
      <c r="E520" s="210"/>
      <c r="F520" s="211"/>
      <c r="G520" s="212">
        <f>IF(J520="--","--",'لیست کنترل نمرات مستمر و پایانی'!$AI$2)</f>
        <v>2</v>
      </c>
      <c r="H520" s="213">
        <f>IF('لیست کنترل نمرات مستمر و پایانی'!$AI$22&gt;0,'لیست کنترل نمرات مستمر و پایانی'!$AI$22,"--")</f>
        <v>15</v>
      </c>
      <c r="I520" s="213">
        <f>IF('لیست کنترل نمرات مستمر و پایانی'!$AJ$22&gt;0,'لیست کنترل نمرات مستمر و پایانی'!$AJ$22,"--")</f>
        <v>16</v>
      </c>
      <c r="J520" s="213">
        <f>IF('4'!$AI$22&gt;0,'4'!$AI$22,"--")</f>
        <v>15.75</v>
      </c>
      <c r="K520" s="167">
        <f>IF(J520="--","--",'4'!$AI$48)</f>
        <v>18.75</v>
      </c>
      <c r="L520" s="167"/>
      <c r="M520" s="213">
        <f>IF(J520="--","--",رتبه!$BU$22)</f>
        <v>34</v>
      </c>
      <c r="N520" s="214">
        <f t="shared" si="18"/>
        <v>-3</v>
      </c>
      <c r="O520" s="166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8"/>
    </row>
    <row r="521" spans="1:28" ht="20.100000000000001" hidden="1" customHeight="1">
      <c r="B521" s="200">
        <v>18</v>
      </c>
      <c r="C521" s="201" t="str">
        <f>IF('لیست کنترل نمرات مستمر و پایانی'!$AK$1&gt;0,'لیست کنترل نمرات مستمر و پایانی'!$AK$1,"-----")</f>
        <v>تربیت بدنی</v>
      </c>
      <c r="D521" s="202"/>
      <c r="E521" s="202"/>
      <c r="F521" s="203"/>
      <c r="G521" s="204">
        <f>IF(J521="--","--",'لیست کنترل نمرات مستمر و پایانی'!$AK$2)</f>
        <v>2</v>
      </c>
      <c r="H521" s="205" t="str">
        <f>IF('لیست کنترل نمرات مستمر و پایانی'!$AK$22&gt;0,'لیست کنترل نمرات مستمر و پایانی'!$AK$22,"--")</f>
        <v>--</v>
      </c>
      <c r="I521" s="205">
        <f>IF('لیست کنترل نمرات مستمر و پایانی'!$AL$22&gt;0,'لیست کنترل نمرات مستمر و پایانی'!$AL$22,"--")</f>
        <v>20</v>
      </c>
      <c r="J521" s="205">
        <f>IF('4'!$AK$22&gt;0,'4'!$AK$22,"--")</f>
        <v>20</v>
      </c>
      <c r="K521" s="206">
        <f>IF(J521="--","--",'4'!$AK$48)</f>
        <v>18.75</v>
      </c>
      <c r="L521" s="206"/>
      <c r="M521" s="205">
        <f>IF(J521="--","--",رتبه!$BW$22)</f>
        <v>1</v>
      </c>
      <c r="N521" s="207">
        <f t="shared" si="18"/>
        <v>1.25</v>
      </c>
      <c r="O521" s="166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8"/>
    </row>
    <row r="522" spans="1:28" ht="20.100000000000001" hidden="1" customHeight="1" thickBot="1">
      <c r="B522" s="215">
        <v>19</v>
      </c>
      <c r="C522" s="216" t="str">
        <f>IF('لیست کنترل نمرات مستمر و پایانی'!$AM$1&gt;0,'لیست کنترل نمرات مستمر و پایانی'!$AM$1,"-----")</f>
        <v>انضباط</v>
      </c>
      <c r="D522" s="217"/>
      <c r="E522" s="217"/>
      <c r="F522" s="218"/>
      <c r="G522" s="219">
        <f>IF(J522="--","--",'لیست کنترل نمرات مستمر و پایانی'!$AM$2)</f>
        <v>2</v>
      </c>
      <c r="H522" s="220" t="str">
        <f>IF('لیست کنترل نمرات مستمر و پایانی'!$AM$22&gt;0,'لیست کنترل نمرات مستمر و پایانی'!$AM$22,"--")</f>
        <v>--</v>
      </c>
      <c r="I522" s="220">
        <f>IF('لیست کنترل نمرات مستمر و پایانی'!$AN$22&gt;0,'لیست کنترل نمرات مستمر و پایانی'!$AN$22,"--")</f>
        <v>16</v>
      </c>
      <c r="J522" s="220">
        <f>IF('4'!$AM$22&gt;0,'4'!$AM$22,"--")</f>
        <v>16</v>
      </c>
      <c r="K522" s="181">
        <f>IF(J522="--","--",'4'!$AM$48)</f>
        <v>14.5</v>
      </c>
      <c r="L522" s="181"/>
      <c r="M522" s="220">
        <f>IF(J522="--","--",رتبه!$BY$22)</f>
        <v>20</v>
      </c>
      <c r="N522" s="221">
        <f t="shared" si="18"/>
        <v>1.5</v>
      </c>
      <c r="O522" s="222"/>
      <c r="P522" s="181"/>
      <c r="Q522" s="181"/>
      <c r="R522" s="181"/>
      <c r="S522" s="181"/>
      <c r="T522" s="181"/>
      <c r="U522" s="181"/>
      <c r="V522" s="181"/>
      <c r="W522" s="181"/>
      <c r="X522" s="181"/>
      <c r="Y522" s="181"/>
      <c r="Z522" s="181"/>
      <c r="AA522" s="182"/>
    </row>
    <row r="523" spans="1:28" ht="20.100000000000001" hidden="1" customHeight="1">
      <c r="B523" s="223"/>
      <c r="C523" s="224"/>
      <c r="D523" s="224"/>
      <c r="E523" s="224"/>
      <c r="F523" s="224"/>
      <c r="G523" s="225"/>
      <c r="H523" s="223"/>
      <c r="I523" s="223"/>
      <c r="J523" s="223"/>
      <c r="K523" s="223"/>
      <c r="L523" s="223"/>
      <c r="M523" s="223"/>
      <c r="N523" s="223"/>
      <c r="O523" s="223"/>
      <c r="P523" s="223"/>
      <c r="Q523" s="223"/>
      <c r="R523" s="223"/>
      <c r="S523" s="223"/>
      <c r="T523" s="223"/>
      <c r="U523" s="223"/>
      <c r="V523" s="223"/>
      <c r="W523" s="223"/>
      <c r="X523" s="223"/>
      <c r="Y523" s="223"/>
      <c r="Z523" s="223"/>
      <c r="AA523" s="223"/>
    </row>
    <row r="524" spans="1:28" ht="20.100000000000001" hidden="1" customHeight="1" thickBot="1">
      <c r="A524" s="226"/>
      <c r="B524" s="226"/>
      <c r="C524" s="226"/>
      <c r="D524" s="226"/>
      <c r="E524" s="226"/>
      <c r="F524" s="226"/>
      <c r="G524" s="226"/>
      <c r="H524" s="226"/>
      <c r="I524" s="226"/>
      <c r="J524" s="226"/>
      <c r="K524" s="226"/>
      <c r="L524" s="226"/>
      <c r="M524" s="226"/>
      <c r="N524" s="226"/>
      <c r="O524" s="226"/>
      <c r="P524" s="226"/>
      <c r="Q524" s="226"/>
      <c r="R524" s="226"/>
      <c r="S524" s="226"/>
      <c r="T524" s="226"/>
      <c r="U524" s="226"/>
      <c r="V524" s="226"/>
      <c r="W524" s="226"/>
      <c r="X524" s="226"/>
      <c r="Y524" s="226"/>
      <c r="Z524" s="226"/>
      <c r="AA524" s="226"/>
      <c r="AB524" s="226"/>
    </row>
    <row r="525" spans="1:28" ht="20.100000000000001" hidden="1" customHeight="1" thickBot="1">
      <c r="B525" s="155"/>
      <c r="C525" s="156"/>
      <c r="D525" s="156"/>
      <c r="E525" s="156"/>
      <c r="F525" s="156"/>
      <c r="G525" s="157"/>
      <c r="H525" s="158"/>
      <c r="I525" s="159" t="str">
        <f>'ورود اطلاعات'!$C$6</f>
        <v>مدیریت آموزش و پرورش تهران</v>
      </c>
      <c r="J525" s="160"/>
      <c r="K525" s="160"/>
      <c r="L525" s="160"/>
      <c r="M525" s="160"/>
      <c r="N525" s="160"/>
      <c r="O525" s="160"/>
      <c r="P525" s="160"/>
      <c r="Q525" s="161"/>
      <c r="R525" s="158"/>
      <c r="S525" s="162" t="str">
        <f>'ورود نمرات'!$A$3</f>
        <v>نام</v>
      </c>
      <c r="T525" s="163"/>
      <c r="U525" s="164"/>
      <c r="V525" s="165" t="str">
        <f>'ورود نمرات'!$A$23</f>
        <v>ابوالفضل</v>
      </c>
      <c r="W525" s="156"/>
      <c r="X525" s="156"/>
      <c r="Y525" s="156"/>
      <c r="Z525" s="156"/>
      <c r="AA525" s="157"/>
    </row>
    <row r="526" spans="1:28" ht="20.100000000000001" hidden="1" customHeight="1">
      <c r="B526" s="166"/>
      <c r="C526" s="167"/>
      <c r="D526" s="167"/>
      <c r="E526" s="167"/>
      <c r="F526" s="167"/>
      <c r="G526" s="168"/>
      <c r="H526" s="158"/>
      <c r="I526" s="162" t="str">
        <f>'ورود اطلاعات'!$A$7</f>
        <v>نام واحد آموزشی</v>
      </c>
      <c r="J526" s="163"/>
      <c r="K526" s="164"/>
      <c r="L526" s="169" t="str">
        <f>'ورود اطلاعات'!$C$7</f>
        <v>دبیرستان دانش پسند</v>
      </c>
      <c r="M526" s="170"/>
      <c r="N526" s="170"/>
      <c r="O526" s="170"/>
      <c r="P526" s="170"/>
      <c r="Q526" s="171"/>
      <c r="R526" s="158"/>
      <c r="S526" s="172" t="str">
        <f>'ورود نمرات'!$B$3</f>
        <v>نام خانوادگی</v>
      </c>
      <c r="T526" s="173"/>
      <c r="U526" s="174"/>
      <c r="V526" s="175" t="str">
        <f>'ورود نمرات'!$B$23</f>
        <v>عسكری</v>
      </c>
      <c r="W526" s="167"/>
      <c r="X526" s="167"/>
      <c r="Y526" s="167"/>
      <c r="Z526" s="167"/>
      <c r="AA526" s="168"/>
    </row>
    <row r="527" spans="1:28" ht="20.100000000000001" hidden="1" customHeight="1">
      <c r="B527" s="166"/>
      <c r="C527" s="167"/>
      <c r="D527" s="167"/>
      <c r="E527" s="167"/>
      <c r="F527" s="167"/>
      <c r="G527" s="168"/>
      <c r="H527" s="158"/>
      <c r="I527" s="172" t="str">
        <f>'ورود اطلاعات'!$A$2</f>
        <v>سال تحصیلی</v>
      </c>
      <c r="J527" s="173"/>
      <c r="K527" s="174"/>
      <c r="L527" s="175" t="str">
        <f>'ورود اطلاعات'!$C$2</f>
        <v>1402-1403</v>
      </c>
      <c r="M527" s="167"/>
      <c r="N527" s="167"/>
      <c r="O527" s="167"/>
      <c r="P527" s="167"/>
      <c r="Q527" s="168"/>
      <c r="R527" s="158"/>
      <c r="S527" s="172" t="str">
        <f>'ورود اطلاعات'!$A$4</f>
        <v>رشته</v>
      </c>
      <c r="T527" s="173"/>
      <c r="U527" s="174"/>
      <c r="V527" s="175" t="str">
        <f>'ورود اطلاعات'!$C$4</f>
        <v>انسانی</v>
      </c>
      <c r="W527" s="167"/>
      <c r="X527" s="167"/>
      <c r="Y527" s="167"/>
      <c r="Z527" s="167"/>
      <c r="AA527" s="168"/>
    </row>
    <row r="528" spans="1:28" ht="20.100000000000001" hidden="1" customHeight="1">
      <c r="B528" s="166"/>
      <c r="C528" s="167"/>
      <c r="D528" s="167"/>
      <c r="E528" s="167"/>
      <c r="F528" s="167"/>
      <c r="G528" s="168"/>
      <c r="H528" s="158"/>
      <c r="I528" s="172" t="str">
        <f>'ورود اطلاعات'!$A$3</f>
        <v>نوبت امتحانی</v>
      </c>
      <c r="J528" s="173"/>
      <c r="K528" s="174"/>
      <c r="L528" s="175" t="str">
        <f>'ورود اطلاعات'!$C$3</f>
        <v>نوبت اول</v>
      </c>
      <c r="M528" s="167"/>
      <c r="N528" s="167"/>
      <c r="O528" s="167"/>
      <c r="P528" s="167"/>
      <c r="Q528" s="168"/>
      <c r="R528" s="158"/>
      <c r="S528" s="172" t="str">
        <f>'لیست کنترل نمرات مستمر و پایانی'!$AO$1</f>
        <v>معدل</v>
      </c>
      <c r="T528" s="173"/>
      <c r="U528" s="174"/>
      <c r="V528" s="176">
        <f>'لیست کنترل نمرات مستمر و پایانی'!$AO$23</f>
        <v>14.295454545454545</v>
      </c>
      <c r="W528" s="167"/>
      <c r="X528" s="167"/>
      <c r="Y528" s="167"/>
      <c r="Z528" s="167"/>
      <c r="AA528" s="168"/>
    </row>
    <row r="529" spans="2:27" ht="20.100000000000001" hidden="1" customHeight="1" thickBot="1">
      <c r="B529" s="166"/>
      <c r="C529" s="167"/>
      <c r="D529" s="167"/>
      <c r="E529" s="167"/>
      <c r="F529" s="167"/>
      <c r="G529" s="168"/>
      <c r="H529" s="158"/>
      <c r="I529" s="177" t="str">
        <f>'ورود اطلاعات'!$A$5</f>
        <v>کلاس</v>
      </c>
      <c r="J529" s="178"/>
      <c r="K529" s="179"/>
      <c r="L529" s="180">
        <f>'ورود اطلاعات'!$C$5</f>
        <v>102</v>
      </c>
      <c r="M529" s="181"/>
      <c r="N529" s="181"/>
      <c r="O529" s="181"/>
      <c r="P529" s="181"/>
      <c r="Q529" s="182"/>
      <c r="R529" s="158"/>
      <c r="S529" s="177" t="str">
        <f>'لیست کنترل نمرات مستمر و پایانی'!$AP$1</f>
        <v>رتبه کلاسی</v>
      </c>
      <c r="T529" s="178"/>
      <c r="U529" s="179"/>
      <c r="V529" s="180">
        <f>'لیست کنترل نمرات مستمر و پایانی'!$AP$23</f>
        <v>27</v>
      </c>
      <c r="W529" s="181"/>
      <c r="X529" s="181"/>
      <c r="Y529" s="181"/>
      <c r="Z529" s="181"/>
      <c r="AA529" s="182"/>
    </row>
    <row r="530" spans="2:27" ht="20.100000000000001" hidden="1" customHeight="1" thickBot="1">
      <c r="B530" s="183"/>
      <c r="C530" s="184"/>
      <c r="D530" s="184"/>
      <c r="E530" s="184"/>
      <c r="F530" s="184"/>
      <c r="G530" s="185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  <c r="AA530" s="158"/>
    </row>
    <row r="531" spans="2:27" ht="20.100000000000001" hidden="1" customHeight="1" thickBot="1">
      <c r="B531" s="186" t="s">
        <v>23</v>
      </c>
      <c r="C531" s="187" t="s">
        <v>9</v>
      </c>
      <c r="D531" s="188"/>
      <c r="E531" s="188"/>
      <c r="F531" s="189"/>
      <c r="G531" s="190" t="s">
        <v>20</v>
      </c>
      <c r="H531" s="191" t="s">
        <v>15</v>
      </c>
      <c r="I531" s="191" t="s">
        <v>16</v>
      </c>
      <c r="J531" s="191" t="s">
        <v>21</v>
      </c>
      <c r="K531" s="188" t="s">
        <v>22</v>
      </c>
      <c r="L531" s="188"/>
      <c r="M531" s="191" t="s">
        <v>19</v>
      </c>
      <c r="N531" s="192" t="s">
        <v>24</v>
      </c>
      <c r="O531" s="155"/>
      <c r="P531" s="156"/>
      <c r="Q531" s="156"/>
      <c r="R531" s="156"/>
      <c r="S531" s="156"/>
      <c r="T531" s="156"/>
      <c r="U531" s="156"/>
      <c r="V531" s="156"/>
      <c r="W531" s="156"/>
      <c r="X531" s="156"/>
      <c r="Y531" s="156"/>
      <c r="Z531" s="156"/>
      <c r="AA531" s="157"/>
    </row>
    <row r="532" spans="2:27" ht="20.100000000000001" hidden="1" customHeight="1">
      <c r="B532" s="193">
        <v>1</v>
      </c>
      <c r="C532" s="194" t="str">
        <f>IF('لیست کنترل نمرات مستمر و پایانی'!$C$1&gt;0,'لیست کنترل نمرات مستمر و پایانی'!$C$1,"-----")</f>
        <v>قرآن</v>
      </c>
      <c r="D532" s="195"/>
      <c r="E532" s="195"/>
      <c r="F532" s="196"/>
      <c r="G532" s="197">
        <f>IF(J532="--","--",'لیست کنترل نمرات مستمر و پایانی'!$C$2)</f>
        <v>2</v>
      </c>
      <c r="H532" s="198">
        <f>IF('لیست کنترل نمرات مستمر و پایانی'!$C$23&gt;0,'لیست کنترل نمرات مستمر و پایانی'!$C$23,"--")</f>
        <v>19</v>
      </c>
      <c r="I532" s="198">
        <f>IF('لیست کنترل نمرات مستمر و پایانی'!$D$23&gt;0,'لیست کنترل نمرات مستمر و پایانی'!$D$23,"--")</f>
        <v>18</v>
      </c>
      <c r="J532" s="198">
        <f>IF('4'!$C$23&gt;0,'4'!$C$23,"--")</f>
        <v>18.5</v>
      </c>
      <c r="K532" s="170">
        <f>IF(J532="--","--",'4'!$C$48)</f>
        <v>17.25</v>
      </c>
      <c r="L532" s="170"/>
      <c r="M532" s="198">
        <f>IF(J532="--","--",رتبه!$AO$23)</f>
        <v>19</v>
      </c>
      <c r="N532" s="199">
        <f t="shared" ref="N532:N550" si="19">IF(J532="--","--",J532-K532)</f>
        <v>1.25</v>
      </c>
      <c r="O532" s="166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8"/>
    </row>
    <row r="533" spans="2:27" ht="20.100000000000001" hidden="1" customHeight="1">
      <c r="B533" s="200">
        <v>2</v>
      </c>
      <c r="C533" s="201" t="str">
        <f>IF('لیست کنترل نمرات مستمر و پایانی'!$E$1&gt;0,'لیست کنترل نمرات مستمر و پایانی'!$E$1,"-----")</f>
        <v>معارف اسلامی</v>
      </c>
      <c r="D533" s="202"/>
      <c r="E533" s="202"/>
      <c r="F533" s="203"/>
      <c r="G533" s="204">
        <f>IF(J533="--","--",'لیست کنترل نمرات مستمر و پایانی'!$E$2)</f>
        <v>2</v>
      </c>
      <c r="H533" s="205">
        <f>IF('لیست کنترل نمرات مستمر و پایانی'!$E$23&gt;0,'لیست کنترل نمرات مستمر و پایانی'!$E$23,"--")</f>
        <v>20</v>
      </c>
      <c r="I533" s="205">
        <f>IF('لیست کنترل نمرات مستمر و پایانی'!$F$23&gt;0,'لیست کنترل نمرات مستمر و پایانی'!$F$23,"--")</f>
        <v>13</v>
      </c>
      <c r="J533" s="205">
        <f>IF('4'!$E$23&gt;0,'4'!$E$23,"--")</f>
        <v>15.5</v>
      </c>
      <c r="K533" s="206">
        <f>IF(J533="--","--",'4'!$E$48)</f>
        <v>15.25</v>
      </c>
      <c r="L533" s="206"/>
      <c r="M533" s="205">
        <f>IF(J533="--","--",رتبه!$AQ$23)</f>
        <v>21</v>
      </c>
      <c r="N533" s="207">
        <f t="shared" si="19"/>
        <v>0.25</v>
      </c>
      <c r="O533" s="166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8"/>
    </row>
    <row r="534" spans="2:27" ht="20.100000000000001" hidden="1" customHeight="1">
      <c r="B534" s="208">
        <v>3</v>
      </c>
      <c r="C534" s="209" t="str">
        <f>IF('لیست کنترل نمرات مستمر و پایانی'!$G$1&gt;0,'لیست کنترل نمرات مستمر و پایانی'!$G$1,"-----")</f>
        <v>فلسفه</v>
      </c>
      <c r="D534" s="210"/>
      <c r="E534" s="210"/>
      <c r="F534" s="211"/>
      <c r="G534" s="212">
        <f>IF(J534="--","--",'لیست کنترل نمرات مستمر و پایانی'!$G$2)</f>
        <v>2</v>
      </c>
      <c r="H534" s="213">
        <f>IF('لیست کنترل نمرات مستمر و پایانی'!$G$23&gt;0,'لیست کنترل نمرات مستمر و پایانی'!$G$23,"--")</f>
        <v>19</v>
      </c>
      <c r="I534" s="213">
        <f>IF('لیست کنترل نمرات مستمر و پایانی'!$H$23&gt;0,'لیست کنترل نمرات مستمر و پایانی'!$H$23,"--")</f>
        <v>16</v>
      </c>
      <c r="J534" s="213">
        <f>IF('4'!$G$23&gt;0,'4'!$G$23,"--")</f>
        <v>17</v>
      </c>
      <c r="K534" s="167">
        <f>IF(J534="--","--",'4'!$G$48)</f>
        <v>13.25</v>
      </c>
      <c r="L534" s="167"/>
      <c r="M534" s="213">
        <f>IF(J534="--","--",رتبه!$AS$23)</f>
        <v>15</v>
      </c>
      <c r="N534" s="214">
        <f t="shared" si="19"/>
        <v>3.75</v>
      </c>
      <c r="O534" s="166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8"/>
    </row>
    <row r="535" spans="2:27" ht="20.100000000000001" hidden="1" customHeight="1">
      <c r="B535" s="200">
        <v>4</v>
      </c>
      <c r="C535" s="201" t="str">
        <f>IF('لیست کنترل نمرات مستمر و پایانی'!$I$1&gt;0,'لیست کنترل نمرات مستمر و پایانی'!$I$1,"-----")</f>
        <v>منطق</v>
      </c>
      <c r="D535" s="202"/>
      <c r="E535" s="202"/>
      <c r="F535" s="203"/>
      <c r="G535" s="204">
        <f>IF(J535="--","--",'لیست کنترل نمرات مستمر و پایانی'!$I$2)</f>
        <v>1</v>
      </c>
      <c r="H535" s="205">
        <f>IF('لیست کنترل نمرات مستمر و پایانی'!$I$23&gt;0,'لیست کنترل نمرات مستمر و پایانی'!$I$23,"--")</f>
        <v>20</v>
      </c>
      <c r="I535" s="205">
        <f>IF('لیست کنترل نمرات مستمر و پایانی'!$J$23&gt;0,'لیست کنترل نمرات مستمر و پایانی'!$J$23,"--")</f>
        <v>20</v>
      </c>
      <c r="J535" s="205">
        <f>IF('4'!$I$23&gt;0,'4'!$I$23,"--")</f>
        <v>20</v>
      </c>
      <c r="K535" s="206">
        <f>IF(J535="--","--",'4'!$I$48)</f>
        <v>18</v>
      </c>
      <c r="L535" s="206"/>
      <c r="M535" s="205">
        <f>IF(J535="--","--",رتبه!$AU$23)</f>
        <v>1</v>
      </c>
      <c r="N535" s="207">
        <f t="shared" si="19"/>
        <v>2</v>
      </c>
      <c r="O535" s="166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8"/>
    </row>
    <row r="536" spans="2:27" ht="20.100000000000001" hidden="1" customHeight="1">
      <c r="B536" s="208">
        <v>5</v>
      </c>
      <c r="C536" s="209" t="str">
        <f>IF('لیست کنترل نمرات مستمر و پایانی'!$K$1&gt;0,'لیست کنترل نمرات مستمر و پایانی'!$K$1,"-----")</f>
        <v>جامعه شناسی</v>
      </c>
      <c r="D536" s="210"/>
      <c r="E536" s="210"/>
      <c r="F536" s="211"/>
      <c r="G536" s="212">
        <f>IF(J536="--","--",'لیست کنترل نمرات مستمر و پایانی'!$K$2)</f>
        <v>3</v>
      </c>
      <c r="H536" s="213">
        <f>IF('لیست کنترل نمرات مستمر و پایانی'!$K$23&gt;0,'لیست کنترل نمرات مستمر و پایانی'!$K$23,"--")</f>
        <v>18</v>
      </c>
      <c r="I536" s="213">
        <f>IF('لیست کنترل نمرات مستمر و پایانی'!$L$23&gt;0,'لیست کنترل نمرات مستمر و پایانی'!$L$23,"--")</f>
        <v>18</v>
      </c>
      <c r="J536" s="213">
        <f>IF('4'!$K$23&gt;0,'4'!$K$23,"--")</f>
        <v>18</v>
      </c>
      <c r="K536" s="167">
        <f>IF(J536="--","--",'4'!$K$48)</f>
        <v>14.25</v>
      </c>
      <c r="L536" s="167"/>
      <c r="M536" s="213">
        <f>IF(J536="--","--",رتبه!$AW$23)</f>
        <v>14</v>
      </c>
      <c r="N536" s="214">
        <f t="shared" si="19"/>
        <v>3.75</v>
      </c>
      <c r="O536" s="166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8"/>
    </row>
    <row r="537" spans="2:27" ht="20.100000000000001" hidden="1" customHeight="1">
      <c r="B537" s="200">
        <v>6</v>
      </c>
      <c r="C537" s="201" t="str">
        <f>IF('لیست کنترل نمرات مستمر و پایانی'!$M$1&gt;0,'لیست کنترل نمرات مستمر و پایانی'!$M$1,"-----")</f>
        <v>روان شناسی</v>
      </c>
      <c r="D537" s="202"/>
      <c r="E537" s="202"/>
      <c r="F537" s="203"/>
      <c r="G537" s="204">
        <f>IF(J537="--","--",'لیست کنترل نمرات مستمر و پایانی'!$M$2)</f>
        <v>3</v>
      </c>
      <c r="H537" s="205">
        <f>IF('لیست کنترل نمرات مستمر و پایانی'!$M$23&gt;0,'لیست کنترل نمرات مستمر و پایانی'!$M$23,"--")</f>
        <v>13</v>
      </c>
      <c r="I537" s="205">
        <f>IF('لیست کنترل نمرات مستمر و پایانی'!$N$23&gt;0,'لیست کنترل نمرات مستمر و پایانی'!$N$23,"--")</f>
        <v>7</v>
      </c>
      <c r="J537" s="205">
        <f>IF('4'!$M$23&gt;0,'4'!$M$23,"--")</f>
        <v>9</v>
      </c>
      <c r="K537" s="206">
        <f>IF(J537="--","--",'4'!$M$48)</f>
        <v>12.25</v>
      </c>
      <c r="L537" s="206"/>
      <c r="M537" s="205">
        <f>IF(J537="--","--",رتبه!$AY$23)</f>
        <v>29</v>
      </c>
      <c r="N537" s="207">
        <f t="shared" si="19"/>
        <v>-3.25</v>
      </c>
      <c r="O537" s="166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8"/>
    </row>
    <row r="538" spans="2:27" ht="20.100000000000001" hidden="1" customHeight="1">
      <c r="B538" s="208">
        <v>7</v>
      </c>
      <c r="C538" s="209" t="str">
        <f>IF('لیست کنترل نمرات مستمر و پایانی'!$O$1&gt;0,'لیست کنترل نمرات مستمر و پایانی'!$O$1,"-----")</f>
        <v>زبان انگلیسی</v>
      </c>
      <c r="D538" s="210"/>
      <c r="E538" s="210"/>
      <c r="F538" s="211"/>
      <c r="G538" s="212">
        <f>IF(J538="--","--",'لیست کنترل نمرات مستمر و پایانی'!$O$2)</f>
        <v>1</v>
      </c>
      <c r="H538" s="213">
        <f>IF('لیست کنترل نمرات مستمر و پایانی'!$O$23&gt;0,'لیست کنترل نمرات مستمر و پایانی'!$O$23,"--")</f>
        <v>16</v>
      </c>
      <c r="I538" s="213">
        <f>IF('لیست کنترل نمرات مستمر و پایانی'!$P$23&gt;0,'لیست کنترل نمرات مستمر و پایانی'!$P$23,"--")</f>
        <v>4</v>
      </c>
      <c r="J538" s="213">
        <f>IF('4'!$O$23&gt;0,'4'!$O$23,"--")</f>
        <v>8</v>
      </c>
      <c r="K538" s="167">
        <f>IF(J538="--","--",'4'!$O$48)</f>
        <v>11.25</v>
      </c>
      <c r="L538" s="167"/>
      <c r="M538" s="213">
        <f>IF(J538="--","--",رتبه!$BA$23)</f>
        <v>27</v>
      </c>
      <c r="N538" s="214">
        <f t="shared" si="19"/>
        <v>-3.25</v>
      </c>
      <c r="O538" s="166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8"/>
    </row>
    <row r="539" spans="2:27" ht="20.100000000000001" hidden="1" customHeight="1">
      <c r="B539" s="200">
        <v>8</v>
      </c>
      <c r="C539" s="201" t="str">
        <f>IF('لیست کنترل نمرات مستمر و پایانی'!$Q$1&gt;0,'لیست کنترل نمرات مستمر و پایانی'!$Q$1,"-----")</f>
        <v>ادبیات فارسی</v>
      </c>
      <c r="D539" s="202"/>
      <c r="E539" s="202"/>
      <c r="F539" s="203"/>
      <c r="G539" s="204">
        <f>IF(J539="--","--",'لیست کنترل نمرات مستمر و پایانی'!$Q$2)</f>
        <v>2</v>
      </c>
      <c r="H539" s="205">
        <f>IF('لیست کنترل نمرات مستمر و پایانی'!$Q$23&gt;0,'لیست کنترل نمرات مستمر و پایانی'!$Q$23,"--")</f>
        <v>12</v>
      </c>
      <c r="I539" s="205">
        <f>IF('لیست کنترل نمرات مستمر و پایانی'!$R$23&gt;0,'لیست کنترل نمرات مستمر و پایانی'!$R$23,"--")</f>
        <v>3</v>
      </c>
      <c r="J539" s="205">
        <f>IF('4'!$Q$23&gt;0,'4'!$Q$23,"--")</f>
        <v>6</v>
      </c>
      <c r="K539" s="206">
        <f>IF(J539="--","--",'4'!$Q$48)</f>
        <v>8.25</v>
      </c>
      <c r="L539" s="206"/>
      <c r="M539" s="205">
        <f>IF(J539="--","--",رتبه!$BC$23)</f>
        <v>27</v>
      </c>
      <c r="N539" s="207">
        <f t="shared" si="19"/>
        <v>-2.25</v>
      </c>
      <c r="O539" s="166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8"/>
    </row>
    <row r="540" spans="2:27" ht="20.100000000000001" hidden="1" customHeight="1">
      <c r="B540" s="208">
        <v>9</v>
      </c>
      <c r="C540" s="209" t="str">
        <f>IF('لیست کنترل نمرات مستمر و پایانی'!$S$1&gt;0,'لیست کنترل نمرات مستمر و پایانی'!$S$1,"-----")</f>
        <v>قافیه و عروض</v>
      </c>
      <c r="D540" s="210"/>
      <c r="E540" s="210"/>
      <c r="F540" s="211"/>
      <c r="G540" s="212">
        <f>IF(J540="--","--",'لیست کنترل نمرات مستمر و پایانی'!$S$2)</f>
        <v>2</v>
      </c>
      <c r="H540" s="213">
        <f>IF('لیست کنترل نمرات مستمر و پایانی'!$S$23&gt;0,'لیست کنترل نمرات مستمر و پایانی'!$S$23,"--")</f>
        <v>16</v>
      </c>
      <c r="I540" s="213">
        <f>IF('لیست کنترل نمرات مستمر و پایانی'!$T$23&gt;0,'لیست کنترل نمرات مستمر و پایانی'!$T$23,"--")</f>
        <v>6.5</v>
      </c>
      <c r="J540" s="213">
        <f>IF('4'!$S$23&gt;0,'4'!$S$23,"--")</f>
        <v>9.75</v>
      </c>
      <c r="K540" s="167">
        <f>IF(J540="--","--",'4'!$S$48)</f>
        <v>11.5</v>
      </c>
      <c r="L540" s="167"/>
      <c r="M540" s="213">
        <f>IF(J540="--","--",رتبه!$BE$23)</f>
        <v>27</v>
      </c>
      <c r="N540" s="214">
        <f t="shared" si="19"/>
        <v>-1.75</v>
      </c>
      <c r="O540" s="166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8"/>
    </row>
    <row r="541" spans="2:27" ht="20.100000000000001" hidden="1" customHeight="1">
      <c r="B541" s="200">
        <v>10</v>
      </c>
      <c r="C541" s="201" t="str">
        <f>IF('لیست کنترل نمرات مستمر و پایانی'!$U$1&gt;0,'لیست کنترل نمرات مستمر و پایانی'!$U$1,"-----")</f>
        <v>عربی</v>
      </c>
      <c r="D541" s="202"/>
      <c r="E541" s="202"/>
      <c r="F541" s="203"/>
      <c r="G541" s="204">
        <f>IF(J541="--","--",'لیست کنترل نمرات مستمر و پایانی'!$U$2)</f>
        <v>2</v>
      </c>
      <c r="H541" s="205">
        <f>IF('لیست کنترل نمرات مستمر و پایانی'!$U$23&gt;0,'لیست کنترل نمرات مستمر و پایانی'!$U$23,"--")</f>
        <v>20</v>
      </c>
      <c r="I541" s="205">
        <f>IF('لیست کنترل نمرات مستمر و پایانی'!$V$23&gt;0,'لیست کنترل نمرات مستمر و پایانی'!$V$23,"--")</f>
        <v>20</v>
      </c>
      <c r="J541" s="205">
        <f>IF('4'!$U$23&gt;0,'4'!$U$23,"--")</f>
        <v>20</v>
      </c>
      <c r="K541" s="206">
        <f>IF(J541="--","--",'4'!$U$48)</f>
        <v>19.25</v>
      </c>
      <c r="L541" s="206"/>
      <c r="M541" s="205">
        <f>IF(J541="--","--",رتبه!$BG$23)</f>
        <v>1</v>
      </c>
      <c r="N541" s="207">
        <f t="shared" si="19"/>
        <v>0.75</v>
      </c>
      <c r="O541" s="166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8"/>
    </row>
    <row r="542" spans="2:27" ht="20.100000000000001" hidden="1" customHeight="1">
      <c r="B542" s="208">
        <v>11</v>
      </c>
      <c r="C542" s="209" t="str">
        <f>IF('لیست کنترل نمرات مستمر و پایانی'!$W$1&gt;0,'لیست کنترل نمرات مستمر و پایانی'!$W$1,"-----")</f>
        <v>ریاضی</v>
      </c>
      <c r="D542" s="210"/>
      <c r="E542" s="210"/>
      <c r="F542" s="211"/>
      <c r="G542" s="212">
        <f>IF(J542="--","--",'لیست کنترل نمرات مستمر و پایانی'!$W$2)</f>
        <v>4</v>
      </c>
      <c r="H542" s="213">
        <f>IF('لیست کنترل نمرات مستمر و پایانی'!$W$23&gt;0,'لیست کنترل نمرات مستمر و پایانی'!$W$23,"--")</f>
        <v>12</v>
      </c>
      <c r="I542" s="213">
        <f>IF('لیست کنترل نمرات مستمر و پایانی'!$X$23&gt;0,'لیست کنترل نمرات مستمر و پایانی'!$X$23,"--")</f>
        <v>2</v>
      </c>
      <c r="J542" s="213">
        <f>IF('4'!$W$23&gt;0,'4'!$W$23,"--")</f>
        <v>5.5</v>
      </c>
      <c r="K542" s="167">
        <f>IF(J542="--","--",'4'!$W$48)</f>
        <v>12.5</v>
      </c>
      <c r="L542" s="167"/>
      <c r="M542" s="213">
        <f>IF(J542="--","--",رتبه!$BI$23)</f>
        <v>43</v>
      </c>
      <c r="N542" s="214">
        <f t="shared" si="19"/>
        <v>-7</v>
      </c>
      <c r="O542" s="166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8"/>
    </row>
    <row r="543" spans="2:27" ht="20.100000000000001" hidden="1" customHeight="1">
      <c r="B543" s="200">
        <v>12</v>
      </c>
      <c r="C543" s="201" t="str">
        <f>IF('لیست کنترل نمرات مستمر و پایانی'!$Y$1&gt;0,'لیست کنترل نمرات مستمر و پایانی'!$Y$1,"-----")</f>
        <v>زیست شناسی</v>
      </c>
      <c r="D543" s="202"/>
      <c r="E543" s="202"/>
      <c r="F543" s="203"/>
      <c r="G543" s="204">
        <f>IF(J543="--","--",'لیست کنترل نمرات مستمر و پایانی'!$Y$2)</f>
        <v>4</v>
      </c>
      <c r="H543" s="205">
        <f>IF('لیست کنترل نمرات مستمر و پایانی'!$Y$23&gt;0,'لیست کنترل نمرات مستمر و پایانی'!$Y$23,"--")</f>
        <v>20</v>
      </c>
      <c r="I543" s="205">
        <f>IF('لیست کنترل نمرات مستمر و پایانی'!$Z$23&gt;0,'لیست کنترل نمرات مستمر و پایانی'!$Z$23,"--")</f>
        <v>18</v>
      </c>
      <c r="J543" s="205">
        <f>IF('4'!$Y$23&gt;0,'4'!$Y$23,"--")</f>
        <v>18.75</v>
      </c>
      <c r="K543" s="206">
        <f>IF(J543="--","--",'4'!$Y$48)</f>
        <v>17</v>
      </c>
      <c r="L543" s="206"/>
      <c r="M543" s="205">
        <f>IF(J543="--","--",رتبه!$BK$23)</f>
        <v>20</v>
      </c>
      <c r="N543" s="207">
        <f t="shared" si="19"/>
        <v>1.75</v>
      </c>
      <c r="O543" s="166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8"/>
    </row>
    <row r="544" spans="2:27" ht="20.100000000000001" hidden="1" customHeight="1">
      <c r="B544" s="208">
        <v>13</v>
      </c>
      <c r="C544" s="209" t="str">
        <f>IF('لیست کنترل نمرات مستمر و پایانی'!$AA$1&gt;0,'لیست کنترل نمرات مستمر و پایانی'!$AA$1,"-----")</f>
        <v>جغرافیای استان</v>
      </c>
      <c r="D544" s="210"/>
      <c r="E544" s="210"/>
      <c r="F544" s="211"/>
      <c r="G544" s="212">
        <f>IF(J544="--","--",'لیست کنترل نمرات مستمر و پایانی'!$AA$2)</f>
        <v>3</v>
      </c>
      <c r="H544" s="213">
        <f>IF('لیست کنترل نمرات مستمر و پایانی'!$AA$23&gt;0,'لیست کنترل نمرات مستمر و پایانی'!$AA$23,"--")</f>
        <v>20</v>
      </c>
      <c r="I544" s="213">
        <f>IF('لیست کنترل نمرات مستمر و پایانی'!$AB$23&gt;0,'لیست کنترل نمرات مستمر و پایانی'!$AB$23,"--")</f>
        <v>20</v>
      </c>
      <c r="J544" s="213">
        <f>IF('4'!$AA$23&gt;0,'4'!$AA$23,"--")</f>
        <v>20</v>
      </c>
      <c r="K544" s="167">
        <f>IF(J544="--","--",'4'!$AA$48)</f>
        <v>16.5</v>
      </c>
      <c r="L544" s="167"/>
      <c r="M544" s="213">
        <f>IF(J544="--","--",رتبه!$BM$23)</f>
        <v>1</v>
      </c>
      <c r="N544" s="214">
        <f t="shared" si="19"/>
        <v>3.5</v>
      </c>
      <c r="O544" s="166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8"/>
    </row>
    <row r="545" spans="2:27" ht="20.100000000000001" hidden="1" customHeight="1">
      <c r="B545" s="200">
        <v>14</v>
      </c>
      <c r="C545" s="201" t="str">
        <f>IF('لیست کنترل نمرات مستمر و پایانی'!$AC$1&gt;0,'لیست کنترل نمرات مستمر و پایانی'!$AC$1,"-----")</f>
        <v>نگارش</v>
      </c>
      <c r="D545" s="202"/>
      <c r="E545" s="202"/>
      <c r="F545" s="203"/>
      <c r="G545" s="204">
        <f>IF(J545="--","--",'لیست کنترل نمرات مستمر و پایانی'!$AC$2)</f>
        <v>2</v>
      </c>
      <c r="H545" s="205">
        <f>IF('لیست کنترل نمرات مستمر و پایانی'!$AC$23&gt;0,'لیست کنترل نمرات مستمر و پایانی'!$AC$23,"--")</f>
        <v>20</v>
      </c>
      <c r="I545" s="205">
        <f>IF('لیست کنترل نمرات مستمر و پایانی'!$AD$23&gt;0,'لیست کنترل نمرات مستمر و پایانی'!$AD$23,"--")</f>
        <v>20</v>
      </c>
      <c r="J545" s="205">
        <f>IF('4'!$AC$23&gt;0,'4'!$AC$23,"--")</f>
        <v>20</v>
      </c>
      <c r="K545" s="206">
        <f>IF(J545="--","--",'4'!$AC$48)</f>
        <v>19.75</v>
      </c>
      <c r="L545" s="206"/>
      <c r="M545" s="205">
        <f>IF(J545="--","--",رتبه!$BO$23)</f>
        <v>1</v>
      </c>
      <c r="N545" s="207">
        <f t="shared" si="19"/>
        <v>0.25</v>
      </c>
      <c r="O545" s="166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8"/>
    </row>
    <row r="546" spans="2:27" ht="20.100000000000001" hidden="1" customHeight="1">
      <c r="B546" s="208">
        <v>15</v>
      </c>
      <c r="C546" s="209" t="str">
        <f>IF('لیست کنترل نمرات مستمر و پایانی'!$AE$1&gt;0,'لیست کنترل نمرات مستمر و پایانی'!$AE$1,"-----")</f>
        <v>متون ادبی</v>
      </c>
      <c r="D546" s="210"/>
      <c r="E546" s="210"/>
      <c r="F546" s="211"/>
      <c r="G546" s="212">
        <f>IF(J546="--","--",'لیست کنترل نمرات مستمر و پایانی'!$AE$2)</f>
        <v>2</v>
      </c>
      <c r="H546" s="213">
        <f>IF('لیست کنترل نمرات مستمر و پایانی'!$AE$23&gt;0,'لیست کنترل نمرات مستمر و پایانی'!$AE$23,"--")</f>
        <v>15</v>
      </c>
      <c r="I546" s="213">
        <f>IF('لیست کنترل نمرات مستمر و پایانی'!$AF$23&gt;0,'لیست کنترل نمرات مستمر و پایانی'!$AF$23,"--")</f>
        <v>16</v>
      </c>
      <c r="J546" s="213">
        <f>IF('4'!$AE$23&gt;0,'4'!$AE$23,"--")</f>
        <v>15.75</v>
      </c>
      <c r="K546" s="167">
        <f>IF(J546="--","--",'4'!$AE$48)</f>
        <v>19.25</v>
      </c>
      <c r="L546" s="167"/>
      <c r="M546" s="213">
        <f>IF(J546="--","--",رتبه!$BQ$23)</f>
        <v>38</v>
      </c>
      <c r="N546" s="214">
        <f t="shared" si="19"/>
        <v>-3.5</v>
      </c>
      <c r="O546" s="166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8"/>
    </row>
    <row r="547" spans="2:27" ht="20.100000000000001" hidden="1" customHeight="1">
      <c r="B547" s="200">
        <v>16</v>
      </c>
      <c r="C547" s="201" t="str">
        <f>IF('لیست کنترل نمرات مستمر و پایانی'!$AG$1&gt;0,'لیست کنترل نمرات مستمر و پایانی'!$AG$1,"-----")</f>
        <v>آمادگی دفاعی</v>
      </c>
      <c r="D547" s="202"/>
      <c r="E547" s="202"/>
      <c r="F547" s="203"/>
      <c r="G547" s="204">
        <f>IF(J547="--","--",'لیست کنترل نمرات مستمر و پایانی'!$AG$2)</f>
        <v>3</v>
      </c>
      <c r="H547" s="205">
        <f>IF('لیست کنترل نمرات مستمر و پایانی'!$AG$23&gt;0,'لیست کنترل نمرات مستمر و پایانی'!$AG$23,"--")</f>
        <v>10</v>
      </c>
      <c r="I547" s="205">
        <f>IF('لیست کنترل نمرات مستمر و پایانی'!$AH$23&gt;0,'لیست کنترل نمرات مستمر و پایانی'!$AH$23,"--")</f>
        <v>10</v>
      </c>
      <c r="J547" s="205">
        <f>IF('4'!$AG$23&gt;0,'4'!$AG$23,"--")</f>
        <v>10</v>
      </c>
      <c r="K547" s="206">
        <f>IF(J547="--","--",'4'!$AG$48)</f>
        <v>17.25</v>
      </c>
      <c r="L547" s="206"/>
      <c r="M547" s="205">
        <f>IF(J547="--","--",رتبه!$BS$23)</f>
        <v>32</v>
      </c>
      <c r="N547" s="207">
        <f t="shared" si="19"/>
        <v>-7.25</v>
      </c>
      <c r="O547" s="166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8"/>
    </row>
    <row r="548" spans="2:27" ht="20.100000000000001" hidden="1" customHeight="1">
      <c r="B548" s="208">
        <v>17</v>
      </c>
      <c r="C548" s="209" t="str">
        <f>IF('لیست کنترل نمرات مستمر و پایانی'!$AI$1&gt;0,'لیست کنترل نمرات مستمر و پایانی'!$AI$1,"-----")</f>
        <v>تاریخ</v>
      </c>
      <c r="D548" s="210"/>
      <c r="E548" s="210"/>
      <c r="F548" s="211"/>
      <c r="G548" s="212">
        <f>IF(J548="--","--",'لیست کنترل نمرات مستمر و پایانی'!$AI$2)</f>
        <v>2</v>
      </c>
      <c r="H548" s="213">
        <f>IF('لیست کنترل نمرات مستمر و پایانی'!$AI$23&gt;0,'لیست کنترل نمرات مستمر و پایانی'!$AI$23,"--")</f>
        <v>20</v>
      </c>
      <c r="I548" s="213">
        <f>IF('لیست کنترل نمرات مستمر و پایانی'!$AJ$23&gt;0,'لیست کنترل نمرات مستمر و پایانی'!$AJ$23,"--")</f>
        <v>20</v>
      </c>
      <c r="J548" s="213">
        <f>IF('4'!$AI$23&gt;0,'4'!$AI$23,"--")</f>
        <v>20</v>
      </c>
      <c r="K548" s="167">
        <f>IF(J548="--","--",'4'!$AI$48)</f>
        <v>18.75</v>
      </c>
      <c r="L548" s="167"/>
      <c r="M548" s="213">
        <f>IF(J548="--","--",رتبه!$BU$23)</f>
        <v>1</v>
      </c>
      <c r="N548" s="214">
        <f t="shared" si="19"/>
        <v>1.25</v>
      </c>
      <c r="O548" s="166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8"/>
    </row>
    <row r="549" spans="2:27" ht="20.100000000000001" hidden="1" customHeight="1">
      <c r="B549" s="200">
        <v>18</v>
      </c>
      <c r="C549" s="201" t="str">
        <f>IF('لیست کنترل نمرات مستمر و پایانی'!$AK$1&gt;0,'لیست کنترل نمرات مستمر و پایانی'!$AK$1,"-----")</f>
        <v>تربیت بدنی</v>
      </c>
      <c r="D549" s="202"/>
      <c r="E549" s="202"/>
      <c r="F549" s="203"/>
      <c r="G549" s="204">
        <f>IF(J549="--","--",'لیست کنترل نمرات مستمر و پایانی'!$AK$2)</f>
        <v>2</v>
      </c>
      <c r="H549" s="205" t="str">
        <f>IF('لیست کنترل نمرات مستمر و پایانی'!$AK$23&gt;0,'لیست کنترل نمرات مستمر و پایانی'!$AK$23,"--")</f>
        <v>--</v>
      </c>
      <c r="I549" s="205">
        <f>IF('لیست کنترل نمرات مستمر و پایانی'!$AL$23&gt;0,'لیست کنترل نمرات مستمر و پایانی'!$AL$23,"--")</f>
        <v>20</v>
      </c>
      <c r="J549" s="205">
        <f>IF('4'!$AK$23&gt;0,'4'!$AK$23,"--")</f>
        <v>20</v>
      </c>
      <c r="K549" s="206">
        <f>IF(J549="--","--",'4'!$AK$48)</f>
        <v>18.75</v>
      </c>
      <c r="L549" s="206"/>
      <c r="M549" s="205">
        <f>IF(J549="--","--",رتبه!$BW$23)</f>
        <v>1</v>
      </c>
      <c r="N549" s="207">
        <f t="shared" si="19"/>
        <v>1.25</v>
      </c>
      <c r="O549" s="166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8"/>
    </row>
    <row r="550" spans="2:27" ht="20.100000000000001" hidden="1" customHeight="1" thickBot="1">
      <c r="B550" s="215">
        <v>19</v>
      </c>
      <c r="C550" s="216" t="str">
        <f>IF('لیست کنترل نمرات مستمر و پایانی'!$AM$1&gt;0,'لیست کنترل نمرات مستمر و پایانی'!$AM$1,"-----")</f>
        <v>انضباط</v>
      </c>
      <c r="D550" s="217"/>
      <c r="E550" s="217"/>
      <c r="F550" s="218"/>
      <c r="G550" s="219">
        <f>IF(J550="--","--",'لیست کنترل نمرات مستمر و پایانی'!$AM$2)</f>
        <v>2</v>
      </c>
      <c r="H550" s="220" t="str">
        <f>IF('لیست کنترل نمرات مستمر و پایانی'!$AM$23&gt;0,'لیست کنترل نمرات مستمر و پایانی'!$AM$23,"--")</f>
        <v>--</v>
      </c>
      <c r="I550" s="220">
        <f>IF('لیست کنترل نمرات مستمر و پایانی'!$AN$23&gt;0,'لیست کنترل نمرات مستمر و پایانی'!$AN$23,"--")</f>
        <v>5</v>
      </c>
      <c r="J550" s="220">
        <f>IF('4'!$AM$23&gt;0,'4'!$AM$23,"--")</f>
        <v>5</v>
      </c>
      <c r="K550" s="181">
        <f>IF(J550="--","--",'4'!$AM$48)</f>
        <v>14.5</v>
      </c>
      <c r="L550" s="181"/>
      <c r="M550" s="220">
        <f>IF(J550="--","--",رتبه!$BY$23)</f>
        <v>40</v>
      </c>
      <c r="N550" s="221">
        <f t="shared" si="19"/>
        <v>-9.5</v>
      </c>
      <c r="O550" s="222"/>
      <c r="P550" s="181"/>
      <c r="Q550" s="181"/>
      <c r="R550" s="181"/>
      <c r="S550" s="181"/>
      <c r="T550" s="181"/>
      <c r="U550" s="181"/>
      <c r="V550" s="181"/>
      <c r="W550" s="181"/>
      <c r="X550" s="181"/>
      <c r="Y550" s="181"/>
      <c r="Z550" s="181"/>
      <c r="AA550" s="182"/>
    </row>
    <row r="551" spans="2:27" ht="20.100000000000001" hidden="1" customHeight="1" thickBot="1"/>
    <row r="552" spans="2:27" ht="20.100000000000001" hidden="1" customHeight="1" thickBot="1">
      <c r="B552" s="155"/>
      <c r="C552" s="156"/>
      <c r="D552" s="156"/>
      <c r="E552" s="156"/>
      <c r="F552" s="156"/>
      <c r="G552" s="157"/>
      <c r="H552" s="158"/>
      <c r="I552" s="159" t="str">
        <f>'ورود اطلاعات'!$C$6</f>
        <v>مدیریت آموزش و پرورش تهران</v>
      </c>
      <c r="J552" s="160"/>
      <c r="K552" s="160"/>
      <c r="L552" s="160"/>
      <c r="M552" s="160"/>
      <c r="N552" s="160"/>
      <c r="O552" s="160"/>
      <c r="P552" s="160"/>
      <c r="Q552" s="161"/>
      <c r="R552" s="158"/>
      <c r="S552" s="162" t="str">
        <f>'ورود نمرات'!$A$3</f>
        <v>نام</v>
      </c>
      <c r="T552" s="163"/>
      <c r="U552" s="164"/>
      <c r="V552" s="165" t="str">
        <f>'ورود نمرات'!$A$24</f>
        <v xml:space="preserve">امیرمحمد  </v>
      </c>
      <c r="W552" s="156"/>
      <c r="X552" s="156"/>
      <c r="Y552" s="156"/>
      <c r="Z552" s="156"/>
      <c r="AA552" s="157"/>
    </row>
    <row r="553" spans="2:27" ht="20.100000000000001" hidden="1" customHeight="1">
      <c r="B553" s="166"/>
      <c r="C553" s="167"/>
      <c r="D553" s="167"/>
      <c r="E553" s="167"/>
      <c r="F553" s="167"/>
      <c r="G553" s="168"/>
      <c r="H553" s="158"/>
      <c r="I553" s="162" t="str">
        <f>'ورود اطلاعات'!$A$7</f>
        <v>نام واحد آموزشی</v>
      </c>
      <c r="J553" s="163"/>
      <c r="K553" s="164"/>
      <c r="L553" s="169" t="str">
        <f>'ورود اطلاعات'!$C$7</f>
        <v>دبیرستان دانش پسند</v>
      </c>
      <c r="M553" s="170"/>
      <c r="N553" s="170"/>
      <c r="O553" s="170"/>
      <c r="P553" s="170"/>
      <c r="Q553" s="171"/>
      <c r="R553" s="158"/>
      <c r="S553" s="172" t="str">
        <f>'ورود نمرات'!$B$3</f>
        <v>نام خانوادگی</v>
      </c>
      <c r="T553" s="173"/>
      <c r="U553" s="174"/>
      <c r="V553" s="175" t="str">
        <f>'ورود نمرات'!$B$24</f>
        <v>علی احمدی</v>
      </c>
      <c r="W553" s="167"/>
      <c r="X553" s="167"/>
      <c r="Y553" s="167"/>
      <c r="Z553" s="167"/>
      <c r="AA553" s="168"/>
    </row>
    <row r="554" spans="2:27" ht="20.100000000000001" hidden="1" customHeight="1">
      <c r="B554" s="166"/>
      <c r="C554" s="167"/>
      <c r="D554" s="167"/>
      <c r="E554" s="167"/>
      <c r="F554" s="167"/>
      <c r="G554" s="168"/>
      <c r="H554" s="158"/>
      <c r="I554" s="172" t="str">
        <f>'ورود اطلاعات'!$A$2</f>
        <v>سال تحصیلی</v>
      </c>
      <c r="J554" s="173"/>
      <c r="K554" s="174"/>
      <c r="L554" s="175" t="str">
        <f>'ورود اطلاعات'!$C$2</f>
        <v>1402-1403</v>
      </c>
      <c r="M554" s="167"/>
      <c r="N554" s="167"/>
      <c r="O554" s="167"/>
      <c r="P554" s="167"/>
      <c r="Q554" s="168"/>
      <c r="R554" s="158"/>
      <c r="S554" s="172" t="str">
        <f>'ورود اطلاعات'!$A$4</f>
        <v>رشته</v>
      </c>
      <c r="T554" s="173"/>
      <c r="U554" s="174"/>
      <c r="V554" s="175" t="str">
        <f>'ورود اطلاعات'!$C$4</f>
        <v>انسانی</v>
      </c>
      <c r="W554" s="167"/>
      <c r="X554" s="167"/>
      <c r="Y554" s="167"/>
      <c r="Z554" s="167"/>
      <c r="AA554" s="168"/>
    </row>
    <row r="555" spans="2:27" ht="20.100000000000001" hidden="1" customHeight="1">
      <c r="B555" s="166"/>
      <c r="C555" s="167"/>
      <c r="D555" s="167"/>
      <c r="E555" s="167"/>
      <c r="F555" s="167"/>
      <c r="G555" s="168"/>
      <c r="H555" s="158"/>
      <c r="I555" s="172" t="str">
        <f>'ورود اطلاعات'!$A$3</f>
        <v>نوبت امتحانی</v>
      </c>
      <c r="J555" s="173"/>
      <c r="K555" s="174"/>
      <c r="L555" s="175" t="str">
        <f>'ورود اطلاعات'!$C$3</f>
        <v>نوبت اول</v>
      </c>
      <c r="M555" s="167"/>
      <c r="N555" s="167"/>
      <c r="O555" s="167"/>
      <c r="P555" s="167"/>
      <c r="Q555" s="168"/>
      <c r="R555" s="158"/>
      <c r="S555" s="172" t="str">
        <f>'لیست کنترل نمرات مستمر و پایانی'!$AO$1</f>
        <v>معدل</v>
      </c>
      <c r="T555" s="173"/>
      <c r="U555" s="174"/>
      <c r="V555" s="176">
        <f>'لیست کنترل نمرات مستمر و پایانی'!$AO$24</f>
        <v>18.606060606060606</v>
      </c>
      <c r="W555" s="167"/>
      <c r="X555" s="167"/>
      <c r="Y555" s="167"/>
      <c r="Z555" s="167"/>
      <c r="AA555" s="168"/>
    </row>
    <row r="556" spans="2:27" ht="20.100000000000001" hidden="1" customHeight="1" thickBot="1">
      <c r="B556" s="166"/>
      <c r="C556" s="167"/>
      <c r="D556" s="167"/>
      <c r="E556" s="167"/>
      <c r="F556" s="167"/>
      <c r="G556" s="168"/>
      <c r="H556" s="158"/>
      <c r="I556" s="177" t="str">
        <f>'ورود اطلاعات'!$A$5</f>
        <v>کلاس</v>
      </c>
      <c r="J556" s="178"/>
      <c r="K556" s="179"/>
      <c r="L556" s="180">
        <f>'ورود اطلاعات'!$C$5</f>
        <v>102</v>
      </c>
      <c r="M556" s="181"/>
      <c r="N556" s="181"/>
      <c r="O556" s="181"/>
      <c r="P556" s="181"/>
      <c r="Q556" s="182"/>
      <c r="R556" s="158"/>
      <c r="S556" s="177" t="str">
        <f>'لیست کنترل نمرات مستمر و پایانی'!$AP$1</f>
        <v>رتبه کلاسی</v>
      </c>
      <c r="T556" s="178"/>
      <c r="U556" s="179"/>
      <c r="V556" s="180">
        <f>'لیست کنترل نمرات مستمر و پایانی'!$AP$24</f>
        <v>4</v>
      </c>
      <c r="W556" s="181"/>
      <c r="X556" s="181"/>
      <c r="Y556" s="181"/>
      <c r="Z556" s="181"/>
      <c r="AA556" s="182"/>
    </row>
    <row r="557" spans="2:27" ht="20.100000000000001" hidden="1" customHeight="1" thickBot="1">
      <c r="B557" s="183"/>
      <c r="C557" s="184"/>
      <c r="D557" s="184"/>
      <c r="E557" s="184"/>
      <c r="F557" s="184"/>
      <c r="G557" s="185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  <c r="Z557" s="158"/>
      <c r="AA557" s="158"/>
    </row>
    <row r="558" spans="2:27" ht="20.100000000000001" hidden="1" customHeight="1" thickBot="1">
      <c r="B558" s="186" t="s">
        <v>23</v>
      </c>
      <c r="C558" s="187" t="s">
        <v>9</v>
      </c>
      <c r="D558" s="188"/>
      <c r="E558" s="188"/>
      <c r="F558" s="189"/>
      <c r="G558" s="190" t="s">
        <v>20</v>
      </c>
      <c r="H558" s="191" t="s">
        <v>15</v>
      </c>
      <c r="I558" s="191" t="s">
        <v>16</v>
      </c>
      <c r="J558" s="191" t="s">
        <v>21</v>
      </c>
      <c r="K558" s="188" t="s">
        <v>22</v>
      </c>
      <c r="L558" s="188"/>
      <c r="M558" s="191" t="s">
        <v>19</v>
      </c>
      <c r="N558" s="192" t="s">
        <v>24</v>
      </c>
      <c r="O558" s="155"/>
      <c r="P558" s="156"/>
      <c r="Q558" s="156"/>
      <c r="R558" s="156"/>
      <c r="S558" s="156"/>
      <c r="T558" s="156"/>
      <c r="U558" s="156"/>
      <c r="V558" s="156"/>
      <c r="W558" s="156"/>
      <c r="X558" s="156"/>
      <c r="Y558" s="156"/>
      <c r="Z558" s="156"/>
      <c r="AA558" s="157"/>
    </row>
    <row r="559" spans="2:27" ht="20.100000000000001" hidden="1" customHeight="1">
      <c r="B559" s="193">
        <v>1</v>
      </c>
      <c r="C559" s="194" t="str">
        <f>IF('لیست کنترل نمرات مستمر و پایانی'!$C$1&gt;0,'لیست کنترل نمرات مستمر و پایانی'!$C$1,"-----")</f>
        <v>قرآن</v>
      </c>
      <c r="D559" s="195"/>
      <c r="E559" s="195"/>
      <c r="F559" s="196"/>
      <c r="G559" s="197">
        <f>IF(J559="--","--",'لیست کنترل نمرات مستمر و پایانی'!$C$2)</f>
        <v>2</v>
      </c>
      <c r="H559" s="198">
        <f>IF('لیست کنترل نمرات مستمر و پایانی'!$C$24&gt;0,'لیست کنترل نمرات مستمر و پایانی'!$C$24,"--")</f>
        <v>20</v>
      </c>
      <c r="I559" s="198">
        <f>IF('لیست کنترل نمرات مستمر و پایانی'!$D$24&gt;0,'لیست کنترل نمرات مستمر و پایانی'!$D$24,"--")</f>
        <v>19</v>
      </c>
      <c r="J559" s="198">
        <f>IF('4'!$C$24&gt;0,'4'!$C$24,"--")</f>
        <v>19.5</v>
      </c>
      <c r="K559" s="170">
        <f>IF(J559="--","--",'4'!$C$48)</f>
        <v>17.25</v>
      </c>
      <c r="L559" s="170"/>
      <c r="M559" s="198">
        <f>IF(J559="--","--",رتبه!$AO$24)</f>
        <v>12</v>
      </c>
      <c r="N559" s="199">
        <f t="shared" ref="N559:N577" si="20">IF(J559="--","--",J559-K559)</f>
        <v>2.25</v>
      </c>
      <c r="O559" s="166"/>
      <c r="P559" s="167"/>
      <c r="Q559" s="167"/>
      <c r="R559" s="167"/>
      <c r="S559" s="167"/>
      <c r="T559" s="167"/>
      <c r="U559" s="167"/>
      <c r="V559" s="167"/>
      <c r="W559" s="167"/>
      <c r="X559" s="167"/>
      <c r="Y559" s="167"/>
      <c r="Z559" s="167"/>
      <c r="AA559" s="168"/>
    </row>
    <row r="560" spans="2:27" ht="20.100000000000001" hidden="1" customHeight="1">
      <c r="B560" s="200">
        <v>2</v>
      </c>
      <c r="C560" s="201" t="str">
        <f>IF('لیست کنترل نمرات مستمر و پایانی'!$E$1&gt;0,'لیست کنترل نمرات مستمر و پایانی'!$E$1,"-----")</f>
        <v>معارف اسلامی</v>
      </c>
      <c r="D560" s="202"/>
      <c r="E560" s="202"/>
      <c r="F560" s="203"/>
      <c r="G560" s="204">
        <f>IF(J560="--","--",'لیست کنترل نمرات مستمر و پایانی'!$E$2)</f>
        <v>2</v>
      </c>
      <c r="H560" s="205">
        <f>IF('لیست کنترل نمرات مستمر و پایانی'!$E$24&gt;0,'لیست کنترل نمرات مستمر و پایانی'!$E$24,"--")</f>
        <v>20</v>
      </c>
      <c r="I560" s="205">
        <f>IF('لیست کنترل نمرات مستمر و پایانی'!$F$24&gt;0,'لیست کنترل نمرات مستمر و پایانی'!$F$24,"--")</f>
        <v>19.5</v>
      </c>
      <c r="J560" s="205">
        <f>IF('4'!$E$24&gt;0,'4'!$E$24,"--")</f>
        <v>19.75</v>
      </c>
      <c r="K560" s="206">
        <f>IF(J560="--","--",'4'!$E$48)</f>
        <v>15.25</v>
      </c>
      <c r="L560" s="206"/>
      <c r="M560" s="205">
        <f>IF(J560="--","--",رتبه!$AQ$24)</f>
        <v>4</v>
      </c>
      <c r="N560" s="207">
        <f t="shared" si="20"/>
        <v>4.5</v>
      </c>
      <c r="O560" s="166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8"/>
    </row>
    <row r="561" spans="2:27" ht="20.100000000000001" hidden="1" customHeight="1">
      <c r="B561" s="208">
        <v>3</v>
      </c>
      <c r="C561" s="209" t="str">
        <f>IF('لیست کنترل نمرات مستمر و پایانی'!$G$1&gt;0,'لیست کنترل نمرات مستمر و پایانی'!$G$1,"-----")</f>
        <v>فلسفه</v>
      </c>
      <c r="D561" s="210"/>
      <c r="E561" s="210"/>
      <c r="F561" s="211"/>
      <c r="G561" s="212">
        <f>IF(J561="--","--",'لیست کنترل نمرات مستمر و پایانی'!$G$2)</f>
        <v>2</v>
      </c>
      <c r="H561" s="213">
        <f>IF('لیست کنترل نمرات مستمر و پایانی'!$G$24&gt;0,'لیست کنترل نمرات مستمر و پایانی'!$G$24,"--")</f>
        <v>20</v>
      </c>
      <c r="I561" s="213">
        <f>IF('لیست کنترل نمرات مستمر و پایانی'!$H$24&gt;0,'لیست کنترل نمرات مستمر و پایانی'!$H$24,"--")</f>
        <v>19</v>
      </c>
      <c r="J561" s="213">
        <f>IF('4'!$G$24&gt;0,'4'!$G$24,"--")</f>
        <v>19.5</v>
      </c>
      <c r="K561" s="167">
        <f>IF(J561="--","--",'4'!$G$48)</f>
        <v>13.25</v>
      </c>
      <c r="L561" s="167"/>
      <c r="M561" s="213">
        <f>IF(J561="--","--",رتبه!$AS$24)</f>
        <v>7</v>
      </c>
      <c r="N561" s="214">
        <f t="shared" si="20"/>
        <v>6.25</v>
      </c>
      <c r="O561" s="166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8"/>
    </row>
    <row r="562" spans="2:27" ht="20.100000000000001" hidden="1" customHeight="1">
      <c r="B562" s="200">
        <v>4</v>
      </c>
      <c r="C562" s="201" t="str">
        <f>IF('لیست کنترل نمرات مستمر و پایانی'!$I$1&gt;0,'لیست کنترل نمرات مستمر و پایانی'!$I$1,"-----")</f>
        <v>منطق</v>
      </c>
      <c r="D562" s="202"/>
      <c r="E562" s="202"/>
      <c r="F562" s="203"/>
      <c r="G562" s="204">
        <f>IF(J562="--","--",'لیست کنترل نمرات مستمر و پایانی'!$I$2)</f>
        <v>1</v>
      </c>
      <c r="H562" s="205">
        <f>IF('لیست کنترل نمرات مستمر و پایانی'!$I$24&gt;0,'لیست کنترل نمرات مستمر و پایانی'!$I$24,"--")</f>
        <v>20</v>
      </c>
      <c r="I562" s="205">
        <f>IF('لیست کنترل نمرات مستمر و پایانی'!$J$24&gt;0,'لیست کنترل نمرات مستمر و پایانی'!$J$24,"--")</f>
        <v>20</v>
      </c>
      <c r="J562" s="205">
        <f>IF('4'!$I$24&gt;0,'4'!$I$24,"--")</f>
        <v>20</v>
      </c>
      <c r="K562" s="206">
        <f>IF(J562="--","--",'4'!$I$48)</f>
        <v>18</v>
      </c>
      <c r="L562" s="206"/>
      <c r="M562" s="205">
        <f>IF(J562="--","--",رتبه!$AU$24)</f>
        <v>1</v>
      </c>
      <c r="N562" s="207">
        <f t="shared" si="20"/>
        <v>2</v>
      </c>
      <c r="O562" s="166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8"/>
    </row>
    <row r="563" spans="2:27" ht="20.100000000000001" hidden="1" customHeight="1">
      <c r="B563" s="208">
        <v>5</v>
      </c>
      <c r="C563" s="209" t="str">
        <f>IF('لیست کنترل نمرات مستمر و پایانی'!$K$1&gt;0,'لیست کنترل نمرات مستمر و پایانی'!$K$1,"-----")</f>
        <v>جامعه شناسی</v>
      </c>
      <c r="D563" s="210"/>
      <c r="E563" s="210"/>
      <c r="F563" s="211"/>
      <c r="G563" s="212">
        <f>IF(J563="--","--",'لیست کنترل نمرات مستمر و پایانی'!$K$2)</f>
        <v>3</v>
      </c>
      <c r="H563" s="213">
        <f>IF('لیست کنترل نمرات مستمر و پایانی'!$K$24&gt;0,'لیست کنترل نمرات مستمر و پایانی'!$K$24,"--")</f>
        <v>20</v>
      </c>
      <c r="I563" s="213">
        <f>IF('لیست کنترل نمرات مستمر و پایانی'!$L$24&gt;0,'لیست کنترل نمرات مستمر و پایانی'!$L$24,"--")</f>
        <v>20</v>
      </c>
      <c r="J563" s="213">
        <f>IF('4'!$K$24&gt;0,'4'!$K$24,"--")</f>
        <v>20</v>
      </c>
      <c r="K563" s="167">
        <f>IF(J563="--","--",'4'!$K$48)</f>
        <v>14.25</v>
      </c>
      <c r="L563" s="167"/>
      <c r="M563" s="213">
        <f>IF(J563="--","--",رتبه!$AW$24)</f>
        <v>1</v>
      </c>
      <c r="N563" s="214">
        <f t="shared" si="20"/>
        <v>5.75</v>
      </c>
      <c r="O563" s="166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8"/>
    </row>
    <row r="564" spans="2:27" ht="20.100000000000001" hidden="1" customHeight="1">
      <c r="B564" s="200">
        <v>6</v>
      </c>
      <c r="C564" s="201" t="str">
        <f>IF('لیست کنترل نمرات مستمر و پایانی'!$M$1&gt;0,'لیست کنترل نمرات مستمر و پایانی'!$M$1,"-----")</f>
        <v>روان شناسی</v>
      </c>
      <c r="D564" s="202"/>
      <c r="E564" s="202"/>
      <c r="F564" s="203"/>
      <c r="G564" s="204">
        <f>IF(J564="--","--",'لیست کنترل نمرات مستمر و پایانی'!$M$2)</f>
        <v>3</v>
      </c>
      <c r="H564" s="205">
        <f>IF('لیست کنترل نمرات مستمر و پایانی'!$M$24&gt;0,'لیست کنترل نمرات مستمر و پایانی'!$M$24,"--")</f>
        <v>20</v>
      </c>
      <c r="I564" s="205">
        <f>IF('لیست کنترل نمرات مستمر و پایانی'!$N$24&gt;0,'لیست کنترل نمرات مستمر و پایانی'!$N$24,"--")</f>
        <v>20</v>
      </c>
      <c r="J564" s="205">
        <f>IF('4'!$M$24&gt;0,'4'!$M$24,"--")</f>
        <v>20</v>
      </c>
      <c r="K564" s="206">
        <f>IF(J564="--","--",'4'!$M$48)</f>
        <v>12.25</v>
      </c>
      <c r="L564" s="206"/>
      <c r="M564" s="205">
        <f>IF(J564="--","--",رتبه!$AY$24)</f>
        <v>1</v>
      </c>
      <c r="N564" s="207">
        <f t="shared" si="20"/>
        <v>7.75</v>
      </c>
      <c r="O564" s="166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8"/>
    </row>
    <row r="565" spans="2:27" ht="20.100000000000001" hidden="1" customHeight="1">
      <c r="B565" s="208">
        <v>7</v>
      </c>
      <c r="C565" s="209" t="str">
        <f>IF('لیست کنترل نمرات مستمر و پایانی'!$O$1&gt;0,'لیست کنترل نمرات مستمر و پایانی'!$O$1,"-----")</f>
        <v>زبان انگلیسی</v>
      </c>
      <c r="D565" s="210"/>
      <c r="E565" s="210"/>
      <c r="F565" s="211"/>
      <c r="G565" s="212">
        <f>IF(J565="--","--",'لیست کنترل نمرات مستمر و پایانی'!$O$2)</f>
        <v>1</v>
      </c>
      <c r="H565" s="213">
        <f>IF('لیست کنترل نمرات مستمر و پایانی'!$O$24&gt;0,'لیست کنترل نمرات مستمر و پایانی'!$O$24,"--")</f>
        <v>18</v>
      </c>
      <c r="I565" s="213">
        <f>IF('لیست کنترل نمرات مستمر و پایانی'!$P$24&gt;0,'لیست کنترل نمرات مستمر و پایانی'!$P$24,"--")</f>
        <v>17</v>
      </c>
      <c r="J565" s="213">
        <f>IF('4'!$O$24&gt;0,'4'!$O$24,"--")</f>
        <v>17.5</v>
      </c>
      <c r="K565" s="167">
        <f>IF(J565="--","--",'4'!$O$48)</f>
        <v>11.25</v>
      </c>
      <c r="L565" s="167"/>
      <c r="M565" s="213">
        <f>IF(J565="--","--",رتبه!$BA$24)</f>
        <v>6</v>
      </c>
      <c r="N565" s="214">
        <f t="shared" si="20"/>
        <v>6.25</v>
      </c>
      <c r="O565" s="166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8"/>
    </row>
    <row r="566" spans="2:27" ht="20.100000000000001" hidden="1" customHeight="1">
      <c r="B566" s="200">
        <v>8</v>
      </c>
      <c r="C566" s="201" t="str">
        <f>IF('لیست کنترل نمرات مستمر و پایانی'!$Q$1&gt;0,'لیست کنترل نمرات مستمر و پایانی'!$Q$1,"-----")</f>
        <v>ادبیات فارسی</v>
      </c>
      <c r="D566" s="202"/>
      <c r="E566" s="202"/>
      <c r="F566" s="203"/>
      <c r="G566" s="204">
        <f>IF(J566="--","--",'لیست کنترل نمرات مستمر و پایانی'!$Q$2)</f>
        <v>2</v>
      </c>
      <c r="H566" s="205">
        <f>IF('لیست کنترل نمرات مستمر و پایانی'!$Q$24&gt;0,'لیست کنترل نمرات مستمر و پایانی'!$Q$24,"--")</f>
        <v>16</v>
      </c>
      <c r="I566" s="205">
        <f>IF('لیست کنترل نمرات مستمر و پایانی'!$R$24&gt;0,'لیست کنترل نمرات مستمر و پایانی'!$R$24,"--")</f>
        <v>12</v>
      </c>
      <c r="J566" s="205">
        <f>IF('4'!$Q$24&gt;0,'4'!$Q$24,"--")</f>
        <v>13.5</v>
      </c>
      <c r="K566" s="206">
        <f>IF(J566="--","--",'4'!$Q$48)</f>
        <v>8.25</v>
      </c>
      <c r="L566" s="206"/>
      <c r="M566" s="205">
        <f>IF(J566="--","--",رتبه!$BC$24)</f>
        <v>8</v>
      </c>
      <c r="N566" s="207">
        <f t="shared" si="20"/>
        <v>5.25</v>
      </c>
      <c r="O566" s="166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8"/>
    </row>
    <row r="567" spans="2:27" ht="20.100000000000001" hidden="1" customHeight="1">
      <c r="B567" s="208">
        <v>9</v>
      </c>
      <c r="C567" s="209" t="str">
        <f>IF('لیست کنترل نمرات مستمر و پایانی'!$S$1&gt;0,'لیست کنترل نمرات مستمر و پایانی'!$S$1,"-----")</f>
        <v>قافیه و عروض</v>
      </c>
      <c r="D567" s="210"/>
      <c r="E567" s="210"/>
      <c r="F567" s="211"/>
      <c r="G567" s="212">
        <f>IF(J567="--","--",'لیست کنترل نمرات مستمر و پایانی'!$S$2)</f>
        <v>2</v>
      </c>
      <c r="H567" s="213">
        <f>IF('لیست کنترل نمرات مستمر و پایانی'!$S$24&gt;0,'لیست کنترل نمرات مستمر و پایانی'!$S$24,"--")</f>
        <v>16</v>
      </c>
      <c r="I567" s="213">
        <f>IF('لیست کنترل نمرات مستمر و پایانی'!$T$24&gt;0,'لیست کنترل نمرات مستمر و پایانی'!$T$24,"--")</f>
        <v>12.5</v>
      </c>
      <c r="J567" s="213">
        <f>IF('4'!$S$24&gt;0,'4'!$S$24,"--")</f>
        <v>13.75</v>
      </c>
      <c r="K567" s="167">
        <f>IF(J567="--","--",'4'!$S$48)</f>
        <v>11.5</v>
      </c>
      <c r="L567" s="167"/>
      <c r="M567" s="213">
        <f>IF(J567="--","--",رتبه!$BE$24)</f>
        <v>10</v>
      </c>
      <c r="N567" s="214">
        <f t="shared" si="20"/>
        <v>2.25</v>
      </c>
      <c r="O567" s="166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8"/>
    </row>
    <row r="568" spans="2:27" ht="20.100000000000001" hidden="1" customHeight="1">
      <c r="B568" s="200">
        <v>10</v>
      </c>
      <c r="C568" s="201" t="str">
        <f>IF('لیست کنترل نمرات مستمر و پایانی'!$U$1&gt;0,'لیست کنترل نمرات مستمر و پایانی'!$U$1,"-----")</f>
        <v>عربی</v>
      </c>
      <c r="D568" s="202"/>
      <c r="E568" s="202"/>
      <c r="F568" s="203"/>
      <c r="G568" s="204">
        <f>IF(J568="--","--",'لیست کنترل نمرات مستمر و پایانی'!$U$2)</f>
        <v>2</v>
      </c>
      <c r="H568" s="205">
        <f>IF('لیست کنترل نمرات مستمر و پایانی'!$U$24&gt;0,'لیست کنترل نمرات مستمر و پایانی'!$U$24,"--")</f>
        <v>20</v>
      </c>
      <c r="I568" s="205">
        <f>IF('لیست کنترل نمرات مستمر و پایانی'!$V$24&gt;0,'لیست کنترل نمرات مستمر و پایانی'!$V$24,"--")</f>
        <v>20</v>
      </c>
      <c r="J568" s="205">
        <f>IF('4'!$U$24&gt;0,'4'!$U$24,"--")</f>
        <v>20</v>
      </c>
      <c r="K568" s="206">
        <f>IF(J568="--","--",'4'!$U$48)</f>
        <v>19.25</v>
      </c>
      <c r="L568" s="206"/>
      <c r="M568" s="205">
        <f>IF(J568="--","--",رتبه!$BG$24)</f>
        <v>1</v>
      </c>
      <c r="N568" s="207">
        <f t="shared" si="20"/>
        <v>0.75</v>
      </c>
      <c r="O568" s="166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8"/>
    </row>
    <row r="569" spans="2:27" ht="20.100000000000001" hidden="1" customHeight="1">
      <c r="B569" s="208">
        <v>11</v>
      </c>
      <c r="C569" s="209" t="str">
        <f>IF('لیست کنترل نمرات مستمر و پایانی'!$W$1&gt;0,'لیست کنترل نمرات مستمر و پایانی'!$W$1,"-----")</f>
        <v>ریاضی</v>
      </c>
      <c r="D569" s="210"/>
      <c r="E569" s="210"/>
      <c r="F569" s="211"/>
      <c r="G569" s="212">
        <f>IF(J569="--","--",'لیست کنترل نمرات مستمر و پایانی'!$W$2)</f>
        <v>4</v>
      </c>
      <c r="H569" s="213">
        <f>IF('لیست کنترل نمرات مستمر و پایانی'!$W$24&gt;0,'لیست کنترل نمرات مستمر و پایانی'!$W$24,"--")</f>
        <v>20</v>
      </c>
      <c r="I569" s="213">
        <f>IF('لیست کنترل نمرات مستمر و پایانی'!$X$24&gt;0,'لیست کنترل نمرات مستمر و پایانی'!$X$24,"--")</f>
        <v>18</v>
      </c>
      <c r="J569" s="213">
        <f>IF('4'!$W$24&gt;0,'4'!$W$24,"--")</f>
        <v>18.75</v>
      </c>
      <c r="K569" s="167">
        <f>IF(J569="--","--",'4'!$W$48)</f>
        <v>12.5</v>
      </c>
      <c r="L569" s="167"/>
      <c r="M569" s="213">
        <f>IF(J569="--","--",رتبه!$BI$24)</f>
        <v>5</v>
      </c>
      <c r="N569" s="214">
        <f t="shared" si="20"/>
        <v>6.25</v>
      </c>
      <c r="O569" s="166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8"/>
    </row>
    <row r="570" spans="2:27" ht="20.100000000000001" hidden="1" customHeight="1">
      <c r="B570" s="200">
        <v>12</v>
      </c>
      <c r="C570" s="201" t="str">
        <f>IF('لیست کنترل نمرات مستمر و پایانی'!$Y$1&gt;0,'لیست کنترل نمرات مستمر و پایانی'!$Y$1,"-----")</f>
        <v>زیست شناسی</v>
      </c>
      <c r="D570" s="202"/>
      <c r="E570" s="202"/>
      <c r="F570" s="203"/>
      <c r="G570" s="204">
        <f>IF(J570="--","--",'لیست کنترل نمرات مستمر و پایانی'!$Y$2)</f>
        <v>4</v>
      </c>
      <c r="H570" s="205">
        <f>IF('لیست کنترل نمرات مستمر و پایانی'!$Y$24&gt;0,'لیست کنترل نمرات مستمر و پایانی'!$Y$24,"--")</f>
        <v>20</v>
      </c>
      <c r="I570" s="205">
        <f>IF('لیست کنترل نمرات مستمر و پایانی'!$Z$24&gt;0,'لیست کنترل نمرات مستمر و پایانی'!$Z$24,"--")</f>
        <v>20</v>
      </c>
      <c r="J570" s="205">
        <f>IF('4'!$Y$24&gt;0,'4'!$Y$24,"--")</f>
        <v>20</v>
      </c>
      <c r="K570" s="206">
        <f>IF(J570="--","--",'4'!$Y$48)</f>
        <v>17</v>
      </c>
      <c r="L570" s="206"/>
      <c r="M570" s="205">
        <f>IF(J570="--","--",رتبه!$BK$24)</f>
        <v>1</v>
      </c>
      <c r="N570" s="207">
        <f t="shared" si="20"/>
        <v>3</v>
      </c>
      <c r="O570" s="166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8"/>
    </row>
    <row r="571" spans="2:27" ht="20.100000000000001" hidden="1" customHeight="1">
      <c r="B571" s="208">
        <v>13</v>
      </c>
      <c r="C571" s="209" t="str">
        <f>IF('لیست کنترل نمرات مستمر و پایانی'!$AA$1&gt;0,'لیست کنترل نمرات مستمر و پایانی'!$AA$1,"-----")</f>
        <v>جغرافیای استان</v>
      </c>
      <c r="D571" s="210"/>
      <c r="E571" s="210"/>
      <c r="F571" s="211"/>
      <c r="G571" s="212">
        <f>IF(J571="--","--",'لیست کنترل نمرات مستمر و پایانی'!$AA$2)</f>
        <v>3</v>
      </c>
      <c r="H571" s="213">
        <f>IF('لیست کنترل نمرات مستمر و پایانی'!$AA$24&gt;0,'لیست کنترل نمرات مستمر و پایانی'!$AA$24,"--")</f>
        <v>20</v>
      </c>
      <c r="I571" s="213">
        <f>IF('لیست کنترل نمرات مستمر و پایانی'!$AB$24&gt;0,'لیست کنترل نمرات مستمر و پایانی'!$AB$24,"--")</f>
        <v>20</v>
      </c>
      <c r="J571" s="213">
        <f>IF('4'!$AA$24&gt;0,'4'!$AA$24,"--")</f>
        <v>20</v>
      </c>
      <c r="K571" s="167">
        <f>IF(J571="--","--",'4'!$AA$48)</f>
        <v>16.5</v>
      </c>
      <c r="L571" s="167"/>
      <c r="M571" s="213">
        <f>IF(J571="--","--",رتبه!$BM$24)</f>
        <v>1</v>
      </c>
      <c r="N571" s="214">
        <f t="shared" si="20"/>
        <v>3.5</v>
      </c>
      <c r="O571" s="166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8"/>
    </row>
    <row r="572" spans="2:27" ht="20.100000000000001" hidden="1" customHeight="1">
      <c r="B572" s="200">
        <v>14</v>
      </c>
      <c r="C572" s="201" t="str">
        <f>IF('لیست کنترل نمرات مستمر و پایانی'!$AC$1&gt;0,'لیست کنترل نمرات مستمر و پایانی'!$AC$1,"-----")</f>
        <v>نگارش</v>
      </c>
      <c r="D572" s="202"/>
      <c r="E572" s="202"/>
      <c r="F572" s="203"/>
      <c r="G572" s="204">
        <f>IF(J572="--","--",'لیست کنترل نمرات مستمر و پایانی'!$AC$2)</f>
        <v>2</v>
      </c>
      <c r="H572" s="205">
        <f>IF('لیست کنترل نمرات مستمر و پایانی'!$AC$24&gt;0,'لیست کنترل نمرات مستمر و پایانی'!$AC$24,"--")</f>
        <v>20</v>
      </c>
      <c r="I572" s="205">
        <f>IF('لیست کنترل نمرات مستمر و پایانی'!$AD$24&gt;0,'لیست کنترل نمرات مستمر و پایانی'!$AD$24,"--")</f>
        <v>20</v>
      </c>
      <c r="J572" s="205">
        <f>IF('4'!$AC$24&gt;0,'4'!$AC$24,"--")</f>
        <v>20</v>
      </c>
      <c r="K572" s="206">
        <f>IF(J572="--","--",'4'!$AC$48)</f>
        <v>19.75</v>
      </c>
      <c r="L572" s="206"/>
      <c r="M572" s="205">
        <f>IF(J572="--","--",رتبه!$BO$24)</f>
        <v>1</v>
      </c>
      <c r="N572" s="207">
        <f t="shared" si="20"/>
        <v>0.25</v>
      </c>
      <c r="O572" s="166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8"/>
    </row>
    <row r="573" spans="2:27" ht="20.100000000000001" hidden="1" customHeight="1">
      <c r="B573" s="208">
        <v>15</v>
      </c>
      <c r="C573" s="209" t="str">
        <f>IF('لیست کنترل نمرات مستمر و پایانی'!$AE$1&gt;0,'لیست کنترل نمرات مستمر و پایانی'!$AE$1,"-----")</f>
        <v>متون ادبی</v>
      </c>
      <c r="D573" s="210"/>
      <c r="E573" s="210"/>
      <c r="F573" s="211"/>
      <c r="G573" s="212">
        <f>IF(J573="--","--",'لیست کنترل نمرات مستمر و پایانی'!$AE$2)</f>
        <v>2</v>
      </c>
      <c r="H573" s="213">
        <f>IF('لیست کنترل نمرات مستمر و پایانی'!$AE$24&gt;0,'لیست کنترل نمرات مستمر و پایانی'!$AE$24,"--")</f>
        <v>20</v>
      </c>
      <c r="I573" s="213">
        <f>IF('لیست کنترل نمرات مستمر و پایانی'!$AF$24&gt;0,'لیست کنترل نمرات مستمر و پایانی'!$AF$24,"--")</f>
        <v>20</v>
      </c>
      <c r="J573" s="213">
        <f>IF('4'!$AE$24&gt;0,'4'!$AE$24,"--")</f>
        <v>20</v>
      </c>
      <c r="K573" s="167">
        <f>IF(J573="--","--",'4'!$AE$48)</f>
        <v>19.25</v>
      </c>
      <c r="L573" s="167"/>
      <c r="M573" s="213">
        <f>IF(J573="--","--",رتبه!$BQ$24)</f>
        <v>1</v>
      </c>
      <c r="N573" s="214">
        <f t="shared" si="20"/>
        <v>0.75</v>
      </c>
      <c r="O573" s="166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8"/>
    </row>
    <row r="574" spans="2:27" ht="20.100000000000001" hidden="1" customHeight="1">
      <c r="B574" s="200">
        <v>16</v>
      </c>
      <c r="C574" s="201" t="str">
        <f>IF('لیست کنترل نمرات مستمر و پایانی'!$AG$1&gt;0,'لیست کنترل نمرات مستمر و پایانی'!$AG$1,"-----")</f>
        <v>آمادگی دفاعی</v>
      </c>
      <c r="D574" s="202"/>
      <c r="E574" s="202"/>
      <c r="F574" s="203"/>
      <c r="G574" s="204">
        <f>IF(J574="--","--",'لیست کنترل نمرات مستمر و پایانی'!$AG$2)</f>
        <v>3</v>
      </c>
      <c r="H574" s="205">
        <f>IF('لیست کنترل نمرات مستمر و پایانی'!$AG$24&gt;0,'لیست کنترل نمرات مستمر و پایانی'!$AG$24,"--")</f>
        <v>20</v>
      </c>
      <c r="I574" s="205">
        <f>IF('لیست کنترل نمرات مستمر و پایانی'!$AH$24&gt;0,'لیست کنترل نمرات مستمر و پایانی'!$AH$24,"--")</f>
        <v>20</v>
      </c>
      <c r="J574" s="205">
        <f>IF('4'!$AG$24&gt;0,'4'!$AG$24,"--")</f>
        <v>20</v>
      </c>
      <c r="K574" s="206">
        <f>IF(J574="--","--",'4'!$AG$48)</f>
        <v>17.25</v>
      </c>
      <c r="L574" s="206"/>
      <c r="M574" s="205">
        <f>IF(J574="--","--",رتبه!$BS$24)</f>
        <v>1</v>
      </c>
      <c r="N574" s="207">
        <f t="shared" si="20"/>
        <v>2.75</v>
      </c>
      <c r="O574" s="166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8"/>
    </row>
    <row r="575" spans="2:27" ht="20.100000000000001" hidden="1" customHeight="1">
      <c r="B575" s="208">
        <v>17</v>
      </c>
      <c r="C575" s="209" t="str">
        <f>IF('لیست کنترل نمرات مستمر و پایانی'!$AI$1&gt;0,'لیست کنترل نمرات مستمر و پایانی'!$AI$1,"-----")</f>
        <v>تاریخ</v>
      </c>
      <c r="D575" s="210"/>
      <c r="E575" s="210"/>
      <c r="F575" s="211"/>
      <c r="G575" s="212">
        <f>IF(J575="--","--",'لیست کنترل نمرات مستمر و پایانی'!$AI$2)</f>
        <v>2</v>
      </c>
      <c r="H575" s="213">
        <f>IF('لیست کنترل نمرات مستمر و پایانی'!$AI$24&gt;0,'لیست کنترل نمرات مستمر و پایانی'!$AI$24,"--")</f>
        <v>20</v>
      </c>
      <c r="I575" s="213">
        <f>IF('لیست کنترل نمرات مستمر و پایانی'!$AJ$24&gt;0,'لیست کنترل نمرات مستمر و پایانی'!$AJ$24,"--")</f>
        <v>20</v>
      </c>
      <c r="J575" s="213">
        <f>IF('4'!$AI$24&gt;0,'4'!$AI$24,"--")</f>
        <v>20</v>
      </c>
      <c r="K575" s="167">
        <f>IF(J575="--","--",'4'!$AI$48)</f>
        <v>18.75</v>
      </c>
      <c r="L575" s="167"/>
      <c r="M575" s="213">
        <f>IF(J575="--","--",رتبه!$BU$24)</f>
        <v>1</v>
      </c>
      <c r="N575" s="214">
        <f t="shared" si="20"/>
        <v>1.25</v>
      </c>
      <c r="O575" s="166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8"/>
    </row>
    <row r="576" spans="2:27" ht="20.100000000000001" hidden="1" customHeight="1">
      <c r="B576" s="200">
        <v>18</v>
      </c>
      <c r="C576" s="201" t="str">
        <f>IF('لیست کنترل نمرات مستمر و پایانی'!$AK$1&gt;0,'لیست کنترل نمرات مستمر و پایانی'!$AK$1,"-----")</f>
        <v>تربیت بدنی</v>
      </c>
      <c r="D576" s="202"/>
      <c r="E576" s="202"/>
      <c r="F576" s="203"/>
      <c r="G576" s="204">
        <f>IF(J576="--","--",'لیست کنترل نمرات مستمر و پایانی'!$AK$2)</f>
        <v>2</v>
      </c>
      <c r="H576" s="205" t="str">
        <f>IF('لیست کنترل نمرات مستمر و پایانی'!$AK$24&gt;0,'لیست کنترل نمرات مستمر و پایانی'!$AK$24,"--")</f>
        <v>--</v>
      </c>
      <c r="I576" s="205">
        <f>IF('لیست کنترل نمرات مستمر و پایانی'!$AL$24&gt;0,'لیست کنترل نمرات مستمر و پایانی'!$AL$24,"--")</f>
        <v>20</v>
      </c>
      <c r="J576" s="205">
        <f>IF('4'!$AK$24&gt;0,'4'!$AK$24,"--")</f>
        <v>20</v>
      </c>
      <c r="K576" s="206">
        <f>IF(J576="--","--",'4'!$AK$48)</f>
        <v>18.75</v>
      </c>
      <c r="L576" s="206"/>
      <c r="M576" s="205">
        <f>IF(J576="--","--",رتبه!$BW$24)</f>
        <v>1</v>
      </c>
      <c r="N576" s="207">
        <f t="shared" si="20"/>
        <v>1.25</v>
      </c>
      <c r="O576" s="166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8"/>
    </row>
    <row r="577" spans="1:28" ht="20.100000000000001" hidden="1" customHeight="1" thickBot="1">
      <c r="B577" s="215">
        <v>19</v>
      </c>
      <c r="C577" s="216" t="str">
        <f>IF('لیست کنترل نمرات مستمر و پایانی'!$AM$1&gt;0,'لیست کنترل نمرات مستمر و پایانی'!$AM$1,"-----")</f>
        <v>انضباط</v>
      </c>
      <c r="D577" s="217"/>
      <c r="E577" s="217"/>
      <c r="F577" s="218"/>
      <c r="G577" s="219">
        <f>IF(J577="--","--",'لیست کنترل نمرات مستمر و پایانی'!$AM$2)</f>
        <v>2</v>
      </c>
      <c r="H577" s="220" t="str">
        <f>IF('لیست کنترل نمرات مستمر و پایانی'!$AM$24&gt;0,'لیست کنترل نمرات مستمر و پایانی'!$AM$24,"--")</f>
        <v>--</v>
      </c>
      <c r="I577" s="220">
        <f>IF('لیست کنترل نمرات مستمر و پایانی'!$AN$24&gt;0,'لیست کنترل نمرات مستمر و پایانی'!$AN$24,"--")</f>
        <v>8</v>
      </c>
      <c r="J577" s="220">
        <f>IF('4'!$AM$24&gt;0,'4'!$AM$24,"--")</f>
        <v>8</v>
      </c>
      <c r="K577" s="181">
        <f>IF(J577="--","--",'4'!$AM$48)</f>
        <v>14.5</v>
      </c>
      <c r="L577" s="181"/>
      <c r="M577" s="220">
        <f>IF(J577="--","--",رتبه!$BY$24)</f>
        <v>36</v>
      </c>
      <c r="N577" s="221">
        <f t="shared" si="20"/>
        <v>-6.5</v>
      </c>
      <c r="O577" s="222"/>
      <c r="P577" s="181"/>
      <c r="Q577" s="181"/>
      <c r="R577" s="181"/>
      <c r="S577" s="181"/>
      <c r="T577" s="181"/>
      <c r="U577" s="181"/>
      <c r="V577" s="181"/>
      <c r="W577" s="181"/>
      <c r="X577" s="181"/>
      <c r="Y577" s="181"/>
      <c r="Z577" s="181"/>
      <c r="AA577" s="182"/>
    </row>
    <row r="578" spans="1:28" ht="20.100000000000001" hidden="1" customHeight="1">
      <c r="B578" s="223"/>
      <c r="C578" s="224"/>
      <c r="D578" s="224"/>
      <c r="E578" s="224"/>
      <c r="F578" s="224"/>
      <c r="G578" s="225"/>
      <c r="H578" s="223"/>
      <c r="I578" s="223"/>
      <c r="J578" s="223"/>
      <c r="K578" s="223"/>
      <c r="L578" s="223"/>
      <c r="M578" s="223"/>
      <c r="N578" s="223"/>
      <c r="O578" s="223"/>
      <c r="P578" s="223"/>
      <c r="Q578" s="223"/>
      <c r="R578" s="223"/>
      <c r="S578" s="223"/>
      <c r="T578" s="223"/>
      <c r="U578" s="223"/>
      <c r="V578" s="223"/>
      <c r="W578" s="223"/>
      <c r="X578" s="223"/>
      <c r="Y578" s="223"/>
      <c r="Z578" s="223"/>
      <c r="AA578" s="223"/>
    </row>
    <row r="579" spans="1:28" ht="20.100000000000001" hidden="1" customHeight="1" thickBot="1">
      <c r="A579" s="226"/>
      <c r="B579" s="226"/>
      <c r="C579" s="226"/>
      <c r="D579" s="226"/>
      <c r="E579" s="226"/>
      <c r="F579" s="226"/>
      <c r="G579" s="226"/>
      <c r="H579" s="226"/>
      <c r="I579" s="226"/>
      <c r="J579" s="226"/>
      <c r="K579" s="226"/>
      <c r="L579" s="226"/>
      <c r="M579" s="226"/>
      <c r="N579" s="226"/>
      <c r="O579" s="226"/>
      <c r="P579" s="226"/>
      <c r="Q579" s="226"/>
      <c r="R579" s="226"/>
      <c r="S579" s="226"/>
      <c r="T579" s="226"/>
      <c r="U579" s="226"/>
      <c r="V579" s="226"/>
      <c r="W579" s="226"/>
      <c r="X579" s="226"/>
      <c r="Y579" s="226"/>
      <c r="Z579" s="226"/>
      <c r="AA579" s="226"/>
      <c r="AB579" s="226"/>
    </row>
    <row r="580" spans="1:28" ht="20.100000000000001" hidden="1" customHeight="1" thickBot="1">
      <c r="B580" s="155"/>
      <c r="C580" s="156"/>
      <c r="D580" s="156"/>
      <c r="E580" s="156"/>
      <c r="F580" s="156"/>
      <c r="G580" s="157"/>
      <c r="H580" s="158"/>
      <c r="I580" s="159" t="str">
        <f>'ورود اطلاعات'!$C$6</f>
        <v>مدیریت آموزش و پرورش تهران</v>
      </c>
      <c r="J580" s="160"/>
      <c r="K580" s="160"/>
      <c r="L580" s="160"/>
      <c r="M580" s="160"/>
      <c r="N580" s="160"/>
      <c r="O580" s="160"/>
      <c r="P580" s="160"/>
      <c r="Q580" s="161"/>
      <c r="R580" s="158"/>
      <c r="S580" s="162" t="str">
        <f>'ورود نمرات'!$A$3</f>
        <v>نام</v>
      </c>
      <c r="T580" s="163"/>
      <c r="U580" s="164"/>
      <c r="V580" s="165" t="str">
        <f>'ورود نمرات'!$A$25</f>
        <v xml:space="preserve">یاسین </v>
      </c>
      <c r="W580" s="156"/>
      <c r="X580" s="156"/>
      <c r="Y580" s="156"/>
      <c r="Z580" s="156"/>
      <c r="AA580" s="157"/>
    </row>
    <row r="581" spans="1:28" ht="20.100000000000001" hidden="1" customHeight="1">
      <c r="B581" s="166"/>
      <c r="C581" s="167"/>
      <c r="D581" s="167"/>
      <c r="E581" s="167"/>
      <c r="F581" s="167"/>
      <c r="G581" s="168"/>
      <c r="H581" s="158"/>
      <c r="I581" s="162" t="str">
        <f>'ورود اطلاعات'!$A$7</f>
        <v>نام واحد آموزشی</v>
      </c>
      <c r="J581" s="163"/>
      <c r="K581" s="164"/>
      <c r="L581" s="169" t="str">
        <f>'ورود اطلاعات'!$C$7</f>
        <v>دبیرستان دانش پسند</v>
      </c>
      <c r="M581" s="170"/>
      <c r="N581" s="170"/>
      <c r="O581" s="170"/>
      <c r="P581" s="170"/>
      <c r="Q581" s="171"/>
      <c r="R581" s="158"/>
      <c r="S581" s="172" t="str">
        <f>'ورود نمرات'!$B$3</f>
        <v>نام خانوادگی</v>
      </c>
      <c r="T581" s="173"/>
      <c r="U581" s="174"/>
      <c r="V581" s="175" t="str">
        <f>'ورود نمرات'!$B$25</f>
        <v>علی آبادی</v>
      </c>
      <c r="W581" s="167"/>
      <c r="X581" s="167"/>
      <c r="Y581" s="167"/>
      <c r="Z581" s="167"/>
      <c r="AA581" s="168"/>
    </row>
    <row r="582" spans="1:28" ht="20.100000000000001" hidden="1" customHeight="1">
      <c r="B582" s="166"/>
      <c r="C582" s="167"/>
      <c r="D582" s="167"/>
      <c r="E582" s="167"/>
      <c r="F582" s="167"/>
      <c r="G582" s="168"/>
      <c r="H582" s="158"/>
      <c r="I582" s="172" t="str">
        <f>'ورود اطلاعات'!$A$2</f>
        <v>سال تحصیلی</v>
      </c>
      <c r="J582" s="173"/>
      <c r="K582" s="174"/>
      <c r="L582" s="175" t="str">
        <f>'ورود اطلاعات'!$C$2</f>
        <v>1402-1403</v>
      </c>
      <c r="M582" s="167"/>
      <c r="N582" s="167"/>
      <c r="O582" s="167"/>
      <c r="P582" s="167"/>
      <c r="Q582" s="168"/>
      <c r="R582" s="158"/>
      <c r="S582" s="172" t="str">
        <f>'ورود اطلاعات'!$A$4</f>
        <v>رشته</v>
      </c>
      <c r="T582" s="173"/>
      <c r="U582" s="174"/>
      <c r="V582" s="175" t="str">
        <f>'ورود اطلاعات'!$C$4</f>
        <v>انسانی</v>
      </c>
      <c r="W582" s="167"/>
      <c r="X582" s="167"/>
      <c r="Y582" s="167"/>
      <c r="Z582" s="167"/>
      <c r="AA582" s="168"/>
    </row>
    <row r="583" spans="1:28" ht="20.100000000000001" hidden="1" customHeight="1">
      <c r="B583" s="166"/>
      <c r="C583" s="167"/>
      <c r="D583" s="167"/>
      <c r="E583" s="167"/>
      <c r="F583" s="167"/>
      <c r="G583" s="168"/>
      <c r="H583" s="158"/>
      <c r="I583" s="172" t="str">
        <f>'ورود اطلاعات'!$A$3</f>
        <v>نوبت امتحانی</v>
      </c>
      <c r="J583" s="173"/>
      <c r="K583" s="174"/>
      <c r="L583" s="175" t="str">
        <f>'ورود اطلاعات'!$C$3</f>
        <v>نوبت اول</v>
      </c>
      <c r="M583" s="167"/>
      <c r="N583" s="167"/>
      <c r="O583" s="167"/>
      <c r="P583" s="167"/>
      <c r="Q583" s="168"/>
      <c r="R583" s="158"/>
      <c r="S583" s="172" t="str">
        <f>'لیست کنترل نمرات مستمر و پایانی'!$AO$1</f>
        <v>معدل</v>
      </c>
      <c r="T583" s="173"/>
      <c r="U583" s="174"/>
      <c r="V583" s="176">
        <f>'لیست کنترل نمرات مستمر و پایانی'!$AO$25</f>
        <v>16.121212121212121</v>
      </c>
      <c r="W583" s="167"/>
      <c r="X583" s="167"/>
      <c r="Y583" s="167"/>
      <c r="Z583" s="167"/>
      <c r="AA583" s="168"/>
    </row>
    <row r="584" spans="1:28" ht="20.100000000000001" hidden="1" customHeight="1" thickBot="1">
      <c r="B584" s="166"/>
      <c r="C584" s="167"/>
      <c r="D584" s="167"/>
      <c r="E584" s="167"/>
      <c r="F584" s="167"/>
      <c r="G584" s="168"/>
      <c r="H584" s="158"/>
      <c r="I584" s="177" t="str">
        <f>'ورود اطلاعات'!$A$5</f>
        <v>کلاس</v>
      </c>
      <c r="J584" s="178"/>
      <c r="K584" s="179"/>
      <c r="L584" s="180">
        <f>'ورود اطلاعات'!$C$5</f>
        <v>102</v>
      </c>
      <c r="M584" s="181"/>
      <c r="N584" s="181"/>
      <c r="O584" s="181"/>
      <c r="P584" s="181"/>
      <c r="Q584" s="182"/>
      <c r="R584" s="158"/>
      <c r="S584" s="177" t="str">
        <f>'لیست کنترل نمرات مستمر و پایانی'!$AP$1</f>
        <v>رتبه کلاسی</v>
      </c>
      <c r="T584" s="178"/>
      <c r="U584" s="179"/>
      <c r="V584" s="180">
        <f>'لیست کنترل نمرات مستمر و پایانی'!$AP$25</f>
        <v>16</v>
      </c>
      <c r="W584" s="181"/>
      <c r="X584" s="181"/>
      <c r="Y584" s="181"/>
      <c r="Z584" s="181"/>
      <c r="AA584" s="182"/>
    </row>
    <row r="585" spans="1:28" ht="20.100000000000001" hidden="1" customHeight="1" thickBot="1">
      <c r="B585" s="183"/>
      <c r="C585" s="184"/>
      <c r="D585" s="184"/>
      <c r="E585" s="184"/>
      <c r="F585" s="184"/>
      <c r="G585" s="185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  <c r="Z585" s="158"/>
      <c r="AA585" s="158"/>
    </row>
    <row r="586" spans="1:28" ht="20.100000000000001" hidden="1" customHeight="1" thickBot="1">
      <c r="B586" s="186" t="s">
        <v>23</v>
      </c>
      <c r="C586" s="187" t="s">
        <v>9</v>
      </c>
      <c r="D586" s="188"/>
      <c r="E586" s="188"/>
      <c r="F586" s="189"/>
      <c r="G586" s="190" t="s">
        <v>20</v>
      </c>
      <c r="H586" s="191" t="s">
        <v>15</v>
      </c>
      <c r="I586" s="191" t="s">
        <v>16</v>
      </c>
      <c r="J586" s="191" t="s">
        <v>21</v>
      </c>
      <c r="K586" s="188" t="s">
        <v>22</v>
      </c>
      <c r="L586" s="188"/>
      <c r="M586" s="191" t="s">
        <v>19</v>
      </c>
      <c r="N586" s="192" t="s">
        <v>24</v>
      </c>
      <c r="O586" s="155"/>
      <c r="P586" s="156"/>
      <c r="Q586" s="156"/>
      <c r="R586" s="156"/>
      <c r="S586" s="156"/>
      <c r="T586" s="156"/>
      <c r="U586" s="156"/>
      <c r="V586" s="156"/>
      <c r="W586" s="156"/>
      <c r="X586" s="156"/>
      <c r="Y586" s="156"/>
      <c r="Z586" s="156"/>
      <c r="AA586" s="157"/>
    </row>
    <row r="587" spans="1:28" ht="20.100000000000001" hidden="1" customHeight="1">
      <c r="B587" s="193">
        <v>1</v>
      </c>
      <c r="C587" s="194" t="str">
        <f>IF('لیست کنترل نمرات مستمر و پایانی'!$C$1&gt;0,'لیست کنترل نمرات مستمر و پایانی'!$C$1,"-----")</f>
        <v>قرآن</v>
      </c>
      <c r="D587" s="195"/>
      <c r="E587" s="195"/>
      <c r="F587" s="196"/>
      <c r="G587" s="197">
        <f>IF(J587="--","--",'لیست کنترل نمرات مستمر و پایانی'!$C$2)</f>
        <v>2</v>
      </c>
      <c r="H587" s="198">
        <f>IF('لیست کنترل نمرات مستمر و پایانی'!$C$25&gt;0,'لیست کنترل نمرات مستمر و پایانی'!$C$25,"--")</f>
        <v>20</v>
      </c>
      <c r="I587" s="198">
        <f>IF('لیست کنترل نمرات مستمر و پایانی'!$D$25&gt;0,'لیست کنترل نمرات مستمر و پایانی'!$D$25,"--")</f>
        <v>19</v>
      </c>
      <c r="J587" s="198">
        <f>IF('4'!$C$25&gt;0,'4'!$C$25,"--")</f>
        <v>19.5</v>
      </c>
      <c r="K587" s="170">
        <f>IF(J587="--","--",'4'!$C$48)</f>
        <v>17.25</v>
      </c>
      <c r="L587" s="170"/>
      <c r="M587" s="198">
        <f>IF(J587="--","--",رتبه!$AO$25)</f>
        <v>12</v>
      </c>
      <c r="N587" s="199">
        <f t="shared" ref="N587:N605" si="21">IF(J587="--","--",J587-K587)</f>
        <v>2.25</v>
      </c>
      <c r="O587" s="166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8"/>
    </row>
    <row r="588" spans="1:28" ht="20.100000000000001" hidden="1" customHeight="1">
      <c r="B588" s="200">
        <v>2</v>
      </c>
      <c r="C588" s="201" t="str">
        <f>IF('لیست کنترل نمرات مستمر و پایانی'!$E$1&gt;0,'لیست کنترل نمرات مستمر و پایانی'!$E$1,"-----")</f>
        <v>معارف اسلامی</v>
      </c>
      <c r="D588" s="202"/>
      <c r="E588" s="202"/>
      <c r="F588" s="203"/>
      <c r="G588" s="204">
        <f>IF(J588="--","--",'لیست کنترل نمرات مستمر و پایانی'!$E$2)</f>
        <v>2</v>
      </c>
      <c r="H588" s="205">
        <f>IF('لیست کنترل نمرات مستمر و پایانی'!$E$25&gt;0,'لیست کنترل نمرات مستمر و پایانی'!$E$25,"--")</f>
        <v>18</v>
      </c>
      <c r="I588" s="205">
        <f>IF('لیست کنترل نمرات مستمر و پایانی'!$F$25&gt;0,'لیست کنترل نمرات مستمر و پایانی'!$F$25,"--")</f>
        <v>19</v>
      </c>
      <c r="J588" s="205">
        <f>IF('4'!$E$25&gt;0,'4'!$E$25,"--")</f>
        <v>18.75</v>
      </c>
      <c r="K588" s="206">
        <f>IF(J588="--","--",'4'!$E$48)</f>
        <v>15.25</v>
      </c>
      <c r="L588" s="206"/>
      <c r="M588" s="205">
        <f>IF(J588="--","--",رتبه!$AQ$25)</f>
        <v>10</v>
      </c>
      <c r="N588" s="207">
        <f t="shared" si="21"/>
        <v>3.5</v>
      </c>
      <c r="O588" s="166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8"/>
    </row>
    <row r="589" spans="1:28" ht="20.100000000000001" hidden="1" customHeight="1">
      <c r="B589" s="208">
        <v>3</v>
      </c>
      <c r="C589" s="209" t="str">
        <f>IF('لیست کنترل نمرات مستمر و پایانی'!$G$1&gt;0,'لیست کنترل نمرات مستمر و پایانی'!$G$1,"-----")</f>
        <v>فلسفه</v>
      </c>
      <c r="D589" s="210"/>
      <c r="E589" s="210"/>
      <c r="F589" s="211"/>
      <c r="G589" s="212">
        <f>IF(J589="--","--",'لیست کنترل نمرات مستمر و پایانی'!$G$2)</f>
        <v>2</v>
      </c>
      <c r="H589" s="213">
        <f>IF('لیست کنترل نمرات مستمر و پایانی'!$G$25&gt;0,'لیست کنترل نمرات مستمر و پایانی'!$G$25,"--")</f>
        <v>18</v>
      </c>
      <c r="I589" s="213">
        <f>IF('لیست کنترل نمرات مستمر و پایانی'!$H$25&gt;0,'لیست کنترل نمرات مستمر و پایانی'!$H$25,"--")</f>
        <v>17</v>
      </c>
      <c r="J589" s="213">
        <f>IF('4'!$G$25&gt;0,'4'!$G$25,"--")</f>
        <v>17.5</v>
      </c>
      <c r="K589" s="167">
        <f>IF(J589="--","--",'4'!$G$48)</f>
        <v>13.25</v>
      </c>
      <c r="L589" s="167"/>
      <c r="M589" s="213">
        <f>IF(J589="--","--",رتبه!$AS$25)</f>
        <v>14</v>
      </c>
      <c r="N589" s="214">
        <f t="shared" si="21"/>
        <v>4.25</v>
      </c>
      <c r="O589" s="166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8"/>
    </row>
    <row r="590" spans="1:28" ht="20.100000000000001" hidden="1" customHeight="1">
      <c r="B590" s="200">
        <v>4</v>
      </c>
      <c r="C590" s="201" t="str">
        <f>IF('لیست کنترل نمرات مستمر و پایانی'!$I$1&gt;0,'لیست کنترل نمرات مستمر و پایانی'!$I$1,"-----")</f>
        <v>منطق</v>
      </c>
      <c r="D590" s="202"/>
      <c r="E590" s="202"/>
      <c r="F590" s="203"/>
      <c r="G590" s="204">
        <f>IF(J590="--","--",'لیست کنترل نمرات مستمر و پایانی'!$I$2)</f>
        <v>1</v>
      </c>
      <c r="H590" s="205">
        <f>IF('لیست کنترل نمرات مستمر و پایانی'!$I$25&gt;0,'لیست کنترل نمرات مستمر و پایانی'!$I$25,"--")</f>
        <v>20</v>
      </c>
      <c r="I590" s="205">
        <f>IF('لیست کنترل نمرات مستمر و پایانی'!$J$25&gt;0,'لیست کنترل نمرات مستمر و پایانی'!$J$25,"--")</f>
        <v>19</v>
      </c>
      <c r="J590" s="205">
        <f>IF('4'!$I$25&gt;0,'4'!$I$25,"--")</f>
        <v>19.5</v>
      </c>
      <c r="K590" s="206">
        <f>IF(J590="--","--",'4'!$I$48)</f>
        <v>18</v>
      </c>
      <c r="L590" s="206"/>
      <c r="M590" s="205">
        <f>IF(J590="--","--",رتبه!$AU$25)</f>
        <v>11</v>
      </c>
      <c r="N590" s="207">
        <f t="shared" si="21"/>
        <v>1.5</v>
      </c>
      <c r="O590" s="166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8"/>
    </row>
    <row r="591" spans="1:28" ht="20.100000000000001" hidden="1" customHeight="1">
      <c r="B591" s="208">
        <v>5</v>
      </c>
      <c r="C591" s="209" t="str">
        <f>IF('لیست کنترل نمرات مستمر و پایانی'!$K$1&gt;0,'لیست کنترل نمرات مستمر و پایانی'!$K$1,"-----")</f>
        <v>جامعه شناسی</v>
      </c>
      <c r="D591" s="210"/>
      <c r="E591" s="210"/>
      <c r="F591" s="211"/>
      <c r="G591" s="212">
        <f>IF(J591="--","--",'لیست کنترل نمرات مستمر و پایانی'!$K$2)</f>
        <v>3</v>
      </c>
      <c r="H591" s="213">
        <f>IF('لیست کنترل نمرات مستمر و پایانی'!$K$25&gt;0,'لیست کنترل نمرات مستمر و پایانی'!$K$25,"--")</f>
        <v>16</v>
      </c>
      <c r="I591" s="213">
        <f>IF('لیست کنترل نمرات مستمر و پایانی'!$L$25&gt;0,'لیست کنترل نمرات مستمر و پایانی'!$L$25,"--")</f>
        <v>16</v>
      </c>
      <c r="J591" s="213">
        <f>IF('4'!$K$25&gt;0,'4'!$K$25,"--")</f>
        <v>16</v>
      </c>
      <c r="K591" s="167">
        <f>IF(J591="--","--",'4'!$K$48)</f>
        <v>14.25</v>
      </c>
      <c r="L591" s="167"/>
      <c r="M591" s="213">
        <f>IF(J591="--","--",رتبه!$AW$25)</f>
        <v>19</v>
      </c>
      <c r="N591" s="214">
        <f t="shared" si="21"/>
        <v>1.75</v>
      </c>
      <c r="O591" s="166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8"/>
    </row>
    <row r="592" spans="1:28" ht="20.100000000000001" hidden="1" customHeight="1">
      <c r="B592" s="200">
        <v>6</v>
      </c>
      <c r="C592" s="201" t="str">
        <f>IF('لیست کنترل نمرات مستمر و پایانی'!$M$1&gt;0,'لیست کنترل نمرات مستمر و پایانی'!$M$1,"-----")</f>
        <v>روان شناسی</v>
      </c>
      <c r="D592" s="202"/>
      <c r="E592" s="202"/>
      <c r="F592" s="203"/>
      <c r="G592" s="204">
        <f>IF(J592="--","--",'لیست کنترل نمرات مستمر و پایانی'!$M$2)</f>
        <v>3</v>
      </c>
      <c r="H592" s="205">
        <f>IF('لیست کنترل نمرات مستمر و پایانی'!$M$25&gt;0,'لیست کنترل نمرات مستمر و پایانی'!$M$25,"--")</f>
        <v>18</v>
      </c>
      <c r="I592" s="205">
        <f>IF('لیست کنترل نمرات مستمر و پایانی'!$N$25&gt;0,'لیست کنترل نمرات مستمر و پایانی'!$N$25,"--")</f>
        <v>15</v>
      </c>
      <c r="J592" s="205">
        <f>IF('4'!$M$25&gt;0,'4'!$M$25,"--")</f>
        <v>16</v>
      </c>
      <c r="K592" s="206">
        <f>IF(J592="--","--",'4'!$M$48)</f>
        <v>12.25</v>
      </c>
      <c r="L592" s="206"/>
      <c r="M592" s="205">
        <f>IF(J592="--","--",رتبه!$AY$25)</f>
        <v>9</v>
      </c>
      <c r="N592" s="207">
        <f t="shared" si="21"/>
        <v>3.75</v>
      </c>
      <c r="O592" s="166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8"/>
    </row>
    <row r="593" spans="2:27" ht="20.100000000000001" hidden="1" customHeight="1">
      <c r="B593" s="208">
        <v>7</v>
      </c>
      <c r="C593" s="209" t="str">
        <f>IF('لیست کنترل نمرات مستمر و پایانی'!$O$1&gt;0,'لیست کنترل نمرات مستمر و پایانی'!$O$1,"-----")</f>
        <v>زبان انگلیسی</v>
      </c>
      <c r="D593" s="210"/>
      <c r="E593" s="210"/>
      <c r="F593" s="211"/>
      <c r="G593" s="212">
        <f>IF(J593="--","--",'لیست کنترل نمرات مستمر و پایانی'!$O$2)</f>
        <v>1</v>
      </c>
      <c r="H593" s="213">
        <f>IF('لیست کنترل نمرات مستمر و پایانی'!$O$25&gt;0,'لیست کنترل نمرات مستمر و پایانی'!$O$25,"--")</f>
        <v>14</v>
      </c>
      <c r="I593" s="213">
        <f>IF('لیست کنترل نمرات مستمر و پایانی'!$P$25&gt;0,'لیست کنترل نمرات مستمر و پایانی'!$P$25,"--")</f>
        <v>11</v>
      </c>
      <c r="J593" s="213">
        <f>IF('4'!$O$25&gt;0,'4'!$O$25,"--")</f>
        <v>12</v>
      </c>
      <c r="K593" s="167">
        <f>IF(J593="--","--",'4'!$O$48)</f>
        <v>11.25</v>
      </c>
      <c r="L593" s="167"/>
      <c r="M593" s="213">
        <f>IF(J593="--","--",رتبه!$BA$25)</f>
        <v>15</v>
      </c>
      <c r="N593" s="214">
        <f t="shared" si="21"/>
        <v>0.75</v>
      </c>
      <c r="O593" s="166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8"/>
    </row>
    <row r="594" spans="2:27" ht="20.100000000000001" hidden="1" customHeight="1">
      <c r="B594" s="200">
        <v>8</v>
      </c>
      <c r="C594" s="201" t="str">
        <f>IF('لیست کنترل نمرات مستمر و پایانی'!$Q$1&gt;0,'لیست کنترل نمرات مستمر و پایانی'!$Q$1,"-----")</f>
        <v>ادبیات فارسی</v>
      </c>
      <c r="D594" s="202"/>
      <c r="E594" s="202"/>
      <c r="F594" s="203"/>
      <c r="G594" s="204">
        <f>IF(J594="--","--",'لیست کنترل نمرات مستمر و پایانی'!$Q$2)</f>
        <v>2</v>
      </c>
      <c r="H594" s="205">
        <f>IF('لیست کنترل نمرات مستمر و پایانی'!$Q$25&gt;0,'لیست کنترل نمرات مستمر و پایانی'!$Q$25,"--")</f>
        <v>10</v>
      </c>
      <c r="I594" s="205">
        <f>IF('لیست کنترل نمرات مستمر و پایانی'!$R$25&gt;0,'لیست کنترل نمرات مستمر و پایانی'!$R$25,"--")</f>
        <v>5</v>
      </c>
      <c r="J594" s="205">
        <f>IF('4'!$Q$25&gt;0,'4'!$Q$25,"--")</f>
        <v>6.75</v>
      </c>
      <c r="K594" s="206">
        <f>IF(J594="--","--",'4'!$Q$48)</f>
        <v>8.25</v>
      </c>
      <c r="L594" s="206"/>
      <c r="M594" s="205">
        <f>IF(J594="--","--",رتبه!$BC$25)</f>
        <v>26</v>
      </c>
      <c r="N594" s="207">
        <f t="shared" si="21"/>
        <v>-1.5</v>
      </c>
      <c r="O594" s="166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8"/>
    </row>
    <row r="595" spans="2:27" ht="20.100000000000001" hidden="1" customHeight="1">
      <c r="B595" s="208">
        <v>9</v>
      </c>
      <c r="C595" s="209" t="str">
        <f>IF('لیست کنترل نمرات مستمر و پایانی'!$S$1&gt;0,'لیست کنترل نمرات مستمر و پایانی'!$S$1,"-----")</f>
        <v>قافیه و عروض</v>
      </c>
      <c r="D595" s="210"/>
      <c r="E595" s="210"/>
      <c r="F595" s="211"/>
      <c r="G595" s="212">
        <f>IF(J595="--","--",'لیست کنترل نمرات مستمر و پایانی'!$S$2)</f>
        <v>2</v>
      </c>
      <c r="H595" s="213">
        <f>IF('لیست کنترل نمرات مستمر و پایانی'!$S$25&gt;0,'لیست کنترل نمرات مستمر و پایانی'!$S$25,"--")</f>
        <v>16</v>
      </c>
      <c r="I595" s="213">
        <f>IF('لیست کنترل نمرات مستمر و پایانی'!$T$25&gt;0,'لیست کنترل نمرات مستمر و پایانی'!$T$25,"--")</f>
        <v>8.5</v>
      </c>
      <c r="J595" s="213">
        <f>IF('4'!$S$25&gt;0,'4'!$S$25,"--")</f>
        <v>11</v>
      </c>
      <c r="K595" s="167">
        <f>IF(J595="--","--",'4'!$S$48)</f>
        <v>11.5</v>
      </c>
      <c r="L595" s="167"/>
      <c r="M595" s="213">
        <f>IF(J595="--","--",رتبه!$BE$25)</f>
        <v>21</v>
      </c>
      <c r="N595" s="214">
        <f t="shared" si="21"/>
        <v>-0.5</v>
      </c>
      <c r="O595" s="166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8"/>
    </row>
    <row r="596" spans="2:27" ht="20.100000000000001" hidden="1" customHeight="1">
      <c r="B596" s="200">
        <v>10</v>
      </c>
      <c r="C596" s="201" t="str">
        <f>IF('لیست کنترل نمرات مستمر و پایانی'!$U$1&gt;0,'لیست کنترل نمرات مستمر و پایانی'!$U$1,"-----")</f>
        <v>عربی</v>
      </c>
      <c r="D596" s="202"/>
      <c r="E596" s="202"/>
      <c r="F596" s="203"/>
      <c r="G596" s="204">
        <f>IF(J596="--","--",'لیست کنترل نمرات مستمر و پایانی'!$U$2)</f>
        <v>2</v>
      </c>
      <c r="H596" s="205">
        <f>IF('لیست کنترل نمرات مستمر و پایانی'!$U$25&gt;0,'لیست کنترل نمرات مستمر و پایانی'!$U$25,"--")</f>
        <v>20</v>
      </c>
      <c r="I596" s="205">
        <f>IF('لیست کنترل نمرات مستمر و پایانی'!$V$25&gt;0,'لیست کنترل نمرات مستمر و پایانی'!$V$25,"--")</f>
        <v>20</v>
      </c>
      <c r="J596" s="205">
        <f>IF('4'!$U$25&gt;0,'4'!$U$25,"--")</f>
        <v>20</v>
      </c>
      <c r="K596" s="206">
        <f>IF(J596="--","--",'4'!$U$48)</f>
        <v>19.25</v>
      </c>
      <c r="L596" s="206"/>
      <c r="M596" s="205">
        <f>IF(J596="--","--",رتبه!$BG$25)</f>
        <v>1</v>
      </c>
      <c r="N596" s="207">
        <f t="shared" si="21"/>
        <v>0.75</v>
      </c>
      <c r="O596" s="166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8"/>
    </row>
    <row r="597" spans="2:27" ht="20.100000000000001" hidden="1" customHeight="1">
      <c r="B597" s="208">
        <v>11</v>
      </c>
      <c r="C597" s="209" t="str">
        <f>IF('لیست کنترل نمرات مستمر و پایانی'!$W$1&gt;0,'لیست کنترل نمرات مستمر و پایانی'!$W$1,"-----")</f>
        <v>ریاضی</v>
      </c>
      <c r="D597" s="210"/>
      <c r="E597" s="210"/>
      <c r="F597" s="211"/>
      <c r="G597" s="212">
        <f>IF(J597="--","--",'لیست کنترل نمرات مستمر و پایانی'!$W$2)</f>
        <v>4</v>
      </c>
      <c r="H597" s="213">
        <f>IF('لیست کنترل نمرات مستمر و پایانی'!$W$25&gt;0,'لیست کنترل نمرات مستمر و پایانی'!$W$25,"--")</f>
        <v>12</v>
      </c>
      <c r="I597" s="213">
        <f>IF('لیست کنترل نمرات مستمر و پایانی'!$X$25&gt;0,'لیست کنترل نمرات مستمر و پایانی'!$X$25,"--")</f>
        <v>12</v>
      </c>
      <c r="J597" s="213">
        <f>IF('4'!$W$25&gt;0,'4'!$W$25,"--")</f>
        <v>12</v>
      </c>
      <c r="K597" s="167">
        <f>IF(J597="--","--",'4'!$W$48)</f>
        <v>12.5</v>
      </c>
      <c r="L597" s="167"/>
      <c r="M597" s="213">
        <f>IF(J597="--","--",رتبه!$BI$25)</f>
        <v>23</v>
      </c>
      <c r="N597" s="214">
        <f t="shared" si="21"/>
        <v>-0.5</v>
      </c>
      <c r="O597" s="166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8"/>
    </row>
    <row r="598" spans="2:27" ht="20.100000000000001" hidden="1" customHeight="1">
      <c r="B598" s="200">
        <v>12</v>
      </c>
      <c r="C598" s="201" t="str">
        <f>IF('لیست کنترل نمرات مستمر و پایانی'!$Y$1&gt;0,'لیست کنترل نمرات مستمر و پایانی'!$Y$1,"-----")</f>
        <v>زیست شناسی</v>
      </c>
      <c r="D598" s="202"/>
      <c r="E598" s="202"/>
      <c r="F598" s="203"/>
      <c r="G598" s="204">
        <f>IF(J598="--","--",'لیست کنترل نمرات مستمر و پایانی'!$Y$2)</f>
        <v>4</v>
      </c>
      <c r="H598" s="205">
        <f>IF('لیست کنترل نمرات مستمر و پایانی'!$Y$25&gt;0,'لیست کنترل نمرات مستمر و پایانی'!$Y$25,"--")</f>
        <v>20</v>
      </c>
      <c r="I598" s="205">
        <f>IF('لیست کنترل نمرات مستمر و پایانی'!$Z$25&gt;0,'لیست کنترل نمرات مستمر و پایانی'!$Z$25,"--")</f>
        <v>20</v>
      </c>
      <c r="J598" s="205">
        <f>IF('4'!$Y$25&gt;0,'4'!$Y$25,"--")</f>
        <v>20</v>
      </c>
      <c r="K598" s="206">
        <f>IF(J598="--","--",'4'!$Y$48)</f>
        <v>17</v>
      </c>
      <c r="L598" s="206"/>
      <c r="M598" s="205">
        <f>IF(J598="--","--",رتبه!$BK$25)</f>
        <v>1</v>
      </c>
      <c r="N598" s="207">
        <f t="shared" si="21"/>
        <v>3</v>
      </c>
      <c r="O598" s="166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8"/>
    </row>
    <row r="599" spans="2:27" ht="20.100000000000001" hidden="1" customHeight="1">
      <c r="B599" s="208">
        <v>13</v>
      </c>
      <c r="C599" s="209" t="str">
        <f>IF('لیست کنترل نمرات مستمر و پایانی'!$AA$1&gt;0,'لیست کنترل نمرات مستمر و پایانی'!$AA$1,"-----")</f>
        <v>جغرافیای استان</v>
      </c>
      <c r="D599" s="210"/>
      <c r="E599" s="210"/>
      <c r="F599" s="211"/>
      <c r="G599" s="212">
        <f>IF(J599="--","--",'لیست کنترل نمرات مستمر و پایانی'!$AA$2)</f>
        <v>3</v>
      </c>
      <c r="H599" s="213">
        <f>IF('لیست کنترل نمرات مستمر و پایانی'!$AA$25&gt;0,'لیست کنترل نمرات مستمر و پایانی'!$AA$25,"--")</f>
        <v>20</v>
      </c>
      <c r="I599" s="213">
        <f>IF('لیست کنترل نمرات مستمر و پایانی'!$AB$25&gt;0,'لیست کنترل نمرات مستمر و پایانی'!$AB$25,"--")</f>
        <v>20</v>
      </c>
      <c r="J599" s="213">
        <f>IF('4'!$AA$25&gt;0,'4'!$AA$25,"--")</f>
        <v>20</v>
      </c>
      <c r="K599" s="167">
        <f>IF(J599="--","--",'4'!$AA$48)</f>
        <v>16.5</v>
      </c>
      <c r="L599" s="167"/>
      <c r="M599" s="213">
        <f>IF(J599="--","--",رتبه!$BM$25)</f>
        <v>1</v>
      </c>
      <c r="N599" s="214">
        <f t="shared" si="21"/>
        <v>3.5</v>
      </c>
      <c r="O599" s="166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8"/>
    </row>
    <row r="600" spans="2:27" ht="20.100000000000001" hidden="1" customHeight="1">
      <c r="B600" s="200">
        <v>14</v>
      </c>
      <c r="C600" s="201" t="str">
        <f>IF('لیست کنترل نمرات مستمر و پایانی'!$AC$1&gt;0,'لیست کنترل نمرات مستمر و پایانی'!$AC$1,"-----")</f>
        <v>نگارش</v>
      </c>
      <c r="D600" s="202"/>
      <c r="E600" s="202"/>
      <c r="F600" s="203"/>
      <c r="G600" s="204">
        <f>IF(J600="--","--",'لیست کنترل نمرات مستمر و پایانی'!$AC$2)</f>
        <v>2</v>
      </c>
      <c r="H600" s="205">
        <f>IF('لیست کنترل نمرات مستمر و پایانی'!$AC$25&gt;0,'لیست کنترل نمرات مستمر و پایانی'!$AC$25,"--")</f>
        <v>20</v>
      </c>
      <c r="I600" s="205">
        <f>IF('لیست کنترل نمرات مستمر و پایانی'!$AD$25&gt;0,'لیست کنترل نمرات مستمر و پایانی'!$AD$25,"--")</f>
        <v>20</v>
      </c>
      <c r="J600" s="205">
        <f>IF('4'!$AC$25&gt;0,'4'!$AC$25,"--")</f>
        <v>20</v>
      </c>
      <c r="K600" s="206">
        <f>IF(J600="--","--",'4'!$AC$48)</f>
        <v>19.75</v>
      </c>
      <c r="L600" s="206"/>
      <c r="M600" s="205">
        <f>IF(J600="--","--",رتبه!$BO$25)</f>
        <v>1</v>
      </c>
      <c r="N600" s="207">
        <f t="shared" si="21"/>
        <v>0.25</v>
      </c>
      <c r="O600" s="166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8"/>
    </row>
    <row r="601" spans="2:27" ht="20.100000000000001" hidden="1" customHeight="1">
      <c r="B601" s="208">
        <v>15</v>
      </c>
      <c r="C601" s="209" t="str">
        <f>IF('لیست کنترل نمرات مستمر و پایانی'!$AE$1&gt;0,'لیست کنترل نمرات مستمر و پایانی'!$AE$1,"-----")</f>
        <v>متون ادبی</v>
      </c>
      <c r="D601" s="210"/>
      <c r="E601" s="210"/>
      <c r="F601" s="211"/>
      <c r="G601" s="212">
        <f>IF(J601="--","--",'لیست کنترل نمرات مستمر و پایانی'!$AE$2)</f>
        <v>2</v>
      </c>
      <c r="H601" s="213">
        <f>IF('لیست کنترل نمرات مستمر و پایانی'!$AE$25&gt;0,'لیست کنترل نمرات مستمر و پایانی'!$AE$25,"--")</f>
        <v>20</v>
      </c>
      <c r="I601" s="213">
        <f>IF('لیست کنترل نمرات مستمر و پایانی'!$AF$25&gt;0,'لیست کنترل نمرات مستمر و پایانی'!$AF$25,"--")</f>
        <v>20</v>
      </c>
      <c r="J601" s="213">
        <f>IF('4'!$AE$25&gt;0,'4'!$AE$25,"--")</f>
        <v>20</v>
      </c>
      <c r="K601" s="167">
        <f>IF(J601="--","--",'4'!$AE$48)</f>
        <v>19.25</v>
      </c>
      <c r="L601" s="167"/>
      <c r="M601" s="213">
        <f>IF(J601="--","--",رتبه!$BQ$25)</f>
        <v>1</v>
      </c>
      <c r="N601" s="214">
        <f t="shared" si="21"/>
        <v>0.75</v>
      </c>
      <c r="O601" s="166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8"/>
    </row>
    <row r="602" spans="2:27" ht="20.100000000000001" hidden="1" customHeight="1">
      <c r="B602" s="200">
        <v>16</v>
      </c>
      <c r="C602" s="201" t="str">
        <f>IF('لیست کنترل نمرات مستمر و پایانی'!$AG$1&gt;0,'لیست کنترل نمرات مستمر و پایانی'!$AG$1,"-----")</f>
        <v>آمادگی دفاعی</v>
      </c>
      <c r="D602" s="202"/>
      <c r="E602" s="202"/>
      <c r="F602" s="203"/>
      <c r="G602" s="204">
        <f>IF(J602="--","--",'لیست کنترل نمرات مستمر و پایانی'!$AG$2)</f>
        <v>3</v>
      </c>
      <c r="H602" s="205">
        <f>IF('لیست کنترل نمرات مستمر و پایانی'!$AG$25&gt;0,'لیست کنترل نمرات مستمر و پایانی'!$AG$25,"--")</f>
        <v>10</v>
      </c>
      <c r="I602" s="205">
        <f>IF('لیست کنترل نمرات مستمر و پایانی'!$AH$25&gt;0,'لیست کنترل نمرات مستمر و پایانی'!$AH$25,"--")</f>
        <v>10</v>
      </c>
      <c r="J602" s="205">
        <f>IF('4'!$AG$25&gt;0,'4'!$AG$25,"--")</f>
        <v>10</v>
      </c>
      <c r="K602" s="206">
        <f>IF(J602="--","--",'4'!$AG$48)</f>
        <v>17.25</v>
      </c>
      <c r="L602" s="206"/>
      <c r="M602" s="205">
        <f>IF(J602="--","--",رتبه!$BS$25)</f>
        <v>32</v>
      </c>
      <c r="N602" s="207">
        <f t="shared" si="21"/>
        <v>-7.25</v>
      </c>
      <c r="O602" s="166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8"/>
    </row>
    <row r="603" spans="2:27" ht="20.100000000000001" hidden="1" customHeight="1">
      <c r="B603" s="208">
        <v>17</v>
      </c>
      <c r="C603" s="209" t="str">
        <f>IF('لیست کنترل نمرات مستمر و پایانی'!$AI$1&gt;0,'لیست کنترل نمرات مستمر و پایانی'!$AI$1,"-----")</f>
        <v>تاریخ</v>
      </c>
      <c r="D603" s="210"/>
      <c r="E603" s="210"/>
      <c r="F603" s="211"/>
      <c r="G603" s="212">
        <f>IF(J603="--","--",'لیست کنترل نمرات مستمر و پایانی'!$AI$2)</f>
        <v>2</v>
      </c>
      <c r="H603" s="213">
        <f>IF('لیست کنترل نمرات مستمر و پایانی'!$AI$25&gt;0,'لیست کنترل نمرات مستمر و پایانی'!$AI$25,"--")</f>
        <v>20</v>
      </c>
      <c r="I603" s="213">
        <f>IF('لیست کنترل نمرات مستمر و پایانی'!$AJ$25&gt;0,'لیست کنترل نمرات مستمر و پایانی'!$AJ$25,"--")</f>
        <v>20</v>
      </c>
      <c r="J603" s="213">
        <f>IF('4'!$AI$25&gt;0,'4'!$AI$25,"--")</f>
        <v>20</v>
      </c>
      <c r="K603" s="167">
        <f>IF(J603="--","--",'4'!$AI$48)</f>
        <v>18.75</v>
      </c>
      <c r="L603" s="167"/>
      <c r="M603" s="213">
        <f>IF(J603="--","--",رتبه!$BU$25)</f>
        <v>1</v>
      </c>
      <c r="N603" s="214">
        <f t="shared" si="21"/>
        <v>1.25</v>
      </c>
      <c r="O603" s="166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8"/>
    </row>
    <row r="604" spans="2:27" ht="20.100000000000001" hidden="1" customHeight="1">
      <c r="B604" s="200">
        <v>18</v>
      </c>
      <c r="C604" s="201" t="str">
        <f>IF('لیست کنترل نمرات مستمر و پایانی'!$AK$1&gt;0,'لیست کنترل نمرات مستمر و پایانی'!$AK$1,"-----")</f>
        <v>تربیت بدنی</v>
      </c>
      <c r="D604" s="202"/>
      <c r="E604" s="202"/>
      <c r="F604" s="203"/>
      <c r="G604" s="204">
        <f>IF(J604="--","--",'لیست کنترل نمرات مستمر و پایانی'!$AK$2)</f>
        <v>2</v>
      </c>
      <c r="H604" s="205" t="str">
        <f>IF('لیست کنترل نمرات مستمر و پایانی'!$AK$25&gt;0,'لیست کنترل نمرات مستمر و پایانی'!$AK$25,"--")</f>
        <v>--</v>
      </c>
      <c r="I604" s="205">
        <f>IF('لیست کنترل نمرات مستمر و پایانی'!$AL$25&gt;0,'لیست کنترل نمرات مستمر و پایانی'!$AL$25,"--")</f>
        <v>18</v>
      </c>
      <c r="J604" s="205">
        <f>IF('4'!$AK$25&gt;0,'4'!$AK$25,"--")</f>
        <v>18</v>
      </c>
      <c r="K604" s="206">
        <f>IF(J604="--","--",'4'!$AK$48)</f>
        <v>18.75</v>
      </c>
      <c r="L604" s="206"/>
      <c r="M604" s="205">
        <f>IF(J604="--","--",رتبه!$BW$25)</f>
        <v>26</v>
      </c>
      <c r="N604" s="207">
        <f t="shared" si="21"/>
        <v>-0.75</v>
      </c>
      <c r="O604" s="166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8"/>
    </row>
    <row r="605" spans="2:27" ht="20.100000000000001" hidden="1" customHeight="1" thickBot="1">
      <c r="B605" s="215">
        <v>19</v>
      </c>
      <c r="C605" s="216" t="str">
        <f>IF('لیست کنترل نمرات مستمر و پایانی'!$AM$1&gt;0,'لیست کنترل نمرات مستمر و پایانی'!$AM$1,"-----")</f>
        <v>انضباط</v>
      </c>
      <c r="D605" s="217"/>
      <c r="E605" s="217"/>
      <c r="F605" s="218"/>
      <c r="G605" s="219">
        <f>IF(J605="--","--",'لیست کنترل نمرات مستمر و پایانی'!$AM$2)</f>
        <v>2</v>
      </c>
      <c r="H605" s="220" t="str">
        <f>IF('لیست کنترل نمرات مستمر و پایانی'!$AM$25&gt;0,'لیست کنترل نمرات مستمر و پایانی'!$AM$25,"--")</f>
        <v>--</v>
      </c>
      <c r="I605" s="220">
        <f>IF('لیست کنترل نمرات مستمر و پایانی'!$AN$25&gt;0,'لیست کنترل نمرات مستمر و پایانی'!$AN$25,"--")</f>
        <v>11</v>
      </c>
      <c r="J605" s="220">
        <f>IF('4'!$AM$25&gt;0,'4'!$AM$25,"--")</f>
        <v>11</v>
      </c>
      <c r="K605" s="181">
        <f>IF(J605="--","--",'4'!$AM$48)</f>
        <v>14.5</v>
      </c>
      <c r="L605" s="181"/>
      <c r="M605" s="220">
        <f>IF(J605="--","--",رتبه!$BY$25)</f>
        <v>31</v>
      </c>
      <c r="N605" s="221">
        <f t="shared" si="21"/>
        <v>-3.5</v>
      </c>
      <c r="O605" s="222"/>
      <c r="P605" s="181"/>
      <c r="Q605" s="181"/>
      <c r="R605" s="181"/>
      <c r="S605" s="181"/>
      <c r="T605" s="181"/>
      <c r="U605" s="181"/>
      <c r="V605" s="181"/>
      <c r="W605" s="181"/>
      <c r="X605" s="181"/>
      <c r="Y605" s="181"/>
      <c r="Z605" s="181"/>
      <c r="AA605" s="182"/>
    </row>
    <row r="606" spans="2:27" ht="20.100000000000001" hidden="1" customHeight="1" thickBot="1"/>
    <row r="607" spans="2:27" ht="20.100000000000001" hidden="1" customHeight="1" thickBot="1">
      <c r="B607" s="155"/>
      <c r="C607" s="156"/>
      <c r="D607" s="156"/>
      <c r="E607" s="156"/>
      <c r="F607" s="156"/>
      <c r="G607" s="157"/>
      <c r="H607" s="158"/>
      <c r="I607" s="159" t="str">
        <f>'ورود اطلاعات'!$C$6</f>
        <v>مدیریت آموزش و پرورش تهران</v>
      </c>
      <c r="J607" s="160"/>
      <c r="K607" s="160"/>
      <c r="L607" s="160"/>
      <c r="M607" s="160"/>
      <c r="N607" s="160"/>
      <c r="O607" s="160"/>
      <c r="P607" s="160"/>
      <c r="Q607" s="161"/>
      <c r="R607" s="158"/>
      <c r="S607" s="162" t="str">
        <f>'ورود نمرات'!$A$3</f>
        <v>نام</v>
      </c>
      <c r="T607" s="163"/>
      <c r="U607" s="164"/>
      <c r="V607" s="165" t="str">
        <f>'ورود نمرات'!$A$26</f>
        <v xml:space="preserve">امیرطاها </v>
      </c>
      <c r="W607" s="156"/>
      <c r="X607" s="156"/>
      <c r="Y607" s="156"/>
      <c r="Z607" s="156"/>
      <c r="AA607" s="157"/>
    </row>
    <row r="608" spans="2:27" ht="20.100000000000001" hidden="1" customHeight="1">
      <c r="B608" s="166"/>
      <c r="C608" s="167"/>
      <c r="D608" s="167"/>
      <c r="E608" s="167"/>
      <c r="F608" s="167"/>
      <c r="G608" s="168"/>
      <c r="H608" s="158"/>
      <c r="I608" s="162" t="str">
        <f>'ورود اطلاعات'!$A$7</f>
        <v>نام واحد آموزشی</v>
      </c>
      <c r="J608" s="163"/>
      <c r="K608" s="164"/>
      <c r="L608" s="169" t="str">
        <f>'ورود اطلاعات'!$C$7</f>
        <v>دبیرستان دانش پسند</v>
      </c>
      <c r="M608" s="170"/>
      <c r="N608" s="170"/>
      <c r="O608" s="170"/>
      <c r="P608" s="170"/>
      <c r="Q608" s="171"/>
      <c r="R608" s="158"/>
      <c r="S608" s="172" t="str">
        <f>'ورود نمرات'!$B$3</f>
        <v>نام خانوادگی</v>
      </c>
      <c r="T608" s="173"/>
      <c r="U608" s="174"/>
      <c r="V608" s="175" t="str">
        <f>'ورود نمرات'!$B$26</f>
        <v>فاطمی پورجزین</v>
      </c>
      <c r="W608" s="167"/>
      <c r="X608" s="167"/>
      <c r="Y608" s="167"/>
      <c r="Z608" s="167"/>
      <c r="AA608" s="168"/>
    </row>
    <row r="609" spans="2:27" ht="20.100000000000001" hidden="1" customHeight="1">
      <c r="B609" s="166"/>
      <c r="C609" s="167"/>
      <c r="D609" s="167"/>
      <c r="E609" s="167"/>
      <c r="F609" s="167"/>
      <c r="G609" s="168"/>
      <c r="H609" s="158"/>
      <c r="I609" s="172" t="str">
        <f>'ورود اطلاعات'!$A$2</f>
        <v>سال تحصیلی</v>
      </c>
      <c r="J609" s="173"/>
      <c r="K609" s="174"/>
      <c r="L609" s="175" t="str">
        <f>'ورود اطلاعات'!$C$2</f>
        <v>1402-1403</v>
      </c>
      <c r="M609" s="167"/>
      <c r="N609" s="167"/>
      <c r="O609" s="167"/>
      <c r="P609" s="167"/>
      <c r="Q609" s="168"/>
      <c r="R609" s="158"/>
      <c r="S609" s="172" t="str">
        <f>'ورود اطلاعات'!$A$4</f>
        <v>رشته</v>
      </c>
      <c r="T609" s="173"/>
      <c r="U609" s="174"/>
      <c r="V609" s="175" t="str">
        <f>'ورود اطلاعات'!$C$4</f>
        <v>انسانی</v>
      </c>
      <c r="W609" s="167"/>
      <c r="X609" s="167"/>
      <c r="Y609" s="167"/>
      <c r="Z609" s="167"/>
      <c r="AA609" s="168"/>
    </row>
    <row r="610" spans="2:27" ht="20.100000000000001" hidden="1" customHeight="1">
      <c r="B610" s="166"/>
      <c r="C610" s="167"/>
      <c r="D610" s="167"/>
      <c r="E610" s="167"/>
      <c r="F610" s="167"/>
      <c r="G610" s="168"/>
      <c r="H610" s="158"/>
      <c r="I610" s="172" t="str">
        <f>'ورود اطلاعات'!$A$3</f>
        <v>نوبت امتحانی</v>
      </c>
      <c r="J610" s="173"/>
      <c r="K610" s="174"/>
      <c r="L610" s="175" t="str">
        <f>'ورود اطلاعات'!$C$3</f>
        <v>نوبت اول</v>
      </c>
      <c r="M610" s="167"/>
      <c r="N610" s="167"/>
      <c r="O610" s="167"/>
      <c r="P610" s="167"/>
      <c r="Q610" s="168"/>
      <c r="R610" s="158"/>
      <c r="S610" s="172" t="str">
        <f>'لیست کنترل نمرات مستمر و پایانی'!$AO$1</f>
        <v>معدل</v>
      </c>
      <c r="T610" s="173"/>
      <c r="U610" s="174"/>
      <c r="V610" s="176">
        <f>'لیست کنترل نمرات مستمر و پایانی'!$AO$26</f>
        <v>17.40909090909091</v>
      </c>
      <c r="W610" s="167"/>
      <c r="X610" s="167"/>
      <c r="Y610" s="167"/>
      <c r="Z610" s="167"/>
      <c r="AA610" s="168"/>
    </row>
    <row r="611" spans="2:27" ht="20.100000000000001" hidden="1" customHeight="1" thickBot="1">
      <c r="B611" s="166"/>
      <c r="C611" s="167"/>
      <c r="D611" s="167"/>
      <c r="E611" s="167"/>
      <c r="F611" s="167"/>
      <c r="G611" s="168"/>
      <c r="H611" s="158"/>
      <c r="I611" s="177" t="str">
        <f>'ورود اطلاعات'!$A$5</f>
        <v>کلاس</v>
      </c>
      <c r="J611" s="178"/>
      <c r="K611" s="179"/>
      <c r="L611" s="180">
        <f>'ورود اطلاعات'!$C$5</f>
        <v>102</v>
      </c>
      <c r="M611" s="181"/>
      <c r="N611" s="181"/>
      <c r="O611" s="181"/>
      <c r="P611" s="181"/>
      <c r="Q611" s="182"/>
      <c r="R611" s="158"/>
      <c r="S611" s="177" t="str">
        <f>'لیست کنترل نمرات مستمر و پایانی'!$AP$1</f>
        <v>رتبه کلاسی</v>
      </c>
      <c r="T611" s="178"/>
      <c r="U611" s="179"/>
      <c r="V611" s="180">
        <f>'لیست کنترل نمرات مستمر و پایانی'!$AP$26</f>
        <v>10</v>
      </c>
      <c r="W611" s="181"/>
      <c r="X611" s="181"/>
      <c r="Y611" s="181"/>
      <c r="Z611" s="181"/>
      <c r="AA611" s="182"/>
    </row>
    <row r="612" spans="2:27" ht="20.100000000000001" hidden="1" customHeight="1" thickBot="1">
      <c r="B612" s="183"/>
      <c r="C612" s="184"/>
      <c r="D612" s="184"/>
      <c r="E612" s="184"/>
      <c r="F612" s="184"/>
      <c r="G612" s="185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  <c r="Z612" s="158"/>
      <c r="AA612" s="158"/>
    </row>
    <row r="613" spans="2:27" ht="20.100000000000001" hidden="1" customHeight="1" thickBot="1">
      <c r="B613" s="186" t="s">
        <v>23</v>
      </c>
      <c r="C613" s="187" t="s">
        <v>9</v>
      </c>
      <c r="D613" s="188"/>
      <c r="E613" s="188"/>
      <c r="F613" s="189"/>
      <c r="G613" s="190" t="s">
        <v>20</v>
      </c>
      <c r="H613" s="191" t="s">
        <v>15</v>
      </c>
      <c r="I613" s="191" t="s">
        <v>16</v>
      </c>
      <c r="J613" s="191" t="s">
        <v>21</v>
      </c>
      <c r="K613" s="188" t="s">
        <v>22</v>
      </c>
      <c r="L613" s="188"/>
      <c r="M613" s="191" t="s">
        <v>19</v>
      </c>
      <c r="N613" s="192" t="s">
        <v>24</v>
      </c>
      <c r="O613" s="155"/>
      <c r="P613" s="156"/>
      <c r="Q613" s="156"/>
      <c r="R613" s="156"/>
      <c r="S613" s="156"/>
      <c r="T613" s="156"/>
      <c r="U613" s="156"/>
      <c r="V613" s="156"/>
      <c r="W613" s="156"/>
      <c r="X613" s="156"/>
      <c r="Y613" s="156"/>
      <c r="Z613" s="156"/>
      <c r="AA613" s="157"/>
    </row>
    <row r="614" spans="2:27" ht="20.100000000000001" hidden="1" customHeight="1">
      <c r="B614" s="193">
        <v>1</v>
      </c>
      <c r="C614" s="194" t="str">
        <f>IF('لیست کنترل نمرات مستمر و پایانی'!$C$1&gt;0,'لیست کنترل نمرات مستمر و پایانی'!$C$1,"-----")</f>
        <v>قرآن</v>
      </c>
      <c r="D614" s="195"/>
      <c r="E614" s="195"/>
      <c r="F614" s="196"/>
      <c r="G614" s="197">
        <f>IF(J614="--","--",'لیست کنترل نمرات مستمر و پایانی'!$C$2)</f>
        <v>2</v>
      </c>
      <c r="H614" s="198">
        <f>IF('لیست کنترل نمرات مستمر و پایانی'!$C$26&gt;0,'لیست کنترل نمرات مستمر و پایانی'!$C$26,"--")</f>
        <v>20</v>
      </c>
      <c r="I614" s="198">
        <f>IF('لیست کنترل نمرات مستمر و پایانی'!$D$26&gt;0,'لیست کنترل نمرات مستمر و پایانی'!$D$26,"--")</f>
        <v>18</v>
      </c>
      <c r="J614" s="198">
        <f>IF('4'!$C$26&gt;0,'4'!$C$26,"--")</f>
        <v>18.75</v>
      </c>
      <c r="K614" s="170">
        <f>IF(J614="--","--",'4'!$C$48)</f>
        <v>17.25</v>
      </c>
      <c r="L614" s="170"/>
      <c r="M614" s="198">
        <f>IF(J614="--","--",رتبه!$AO$26)</f>
        <v>18</v>
      </c>
      <c r="N614" s="199">
        <f t="shared" ref="N614:N632" si="22">IF(J614="--","--",J614-K614)</f>
        <v>1.5</v>
      </c>
      <c r="O614" s="166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8"/>
    </row>
    <row r="615" spans="2:27" ht="20.100000000000001" hidden="1" customHeight="1">
      <c r="B615" s="200">
        <v>2</v>
      </c>
      <c r="C615" s="201" t="str">
        <f>IF('لیست کنترل نمرات مستمر و پایانی'!$E$1&gt;0,'لیست کنترل نمرات مستمر و پایانی'!$E$1,"-----")</f>
        <v>معارف اسلامی</v>
      </c>
      <c r="D615" s="202"/>
      <c r="E615" s="202"/>
      <c r="F615" s="203"/>
      <c r="G615" s="204">
        <f>IF(J615="--","--",'لیست کنترل نمرات مستمر و پایانی'!$E$2)</f>
        <v>2</v>
      </c>
      <c r="H615" s="205">
        <f>IF('لیست کنترل نمرات مستمر و پایانی'!$E$26&gt;0,'لیست کنترل نمرات مستمر و پایانی'!$E$26,"--")</f>
        <v>19</v>
      </c>
      <c r="I615" s="205">
        <f>IF('لیست کنترل نمرات مستمر و پایانی'!$F$26&gt;0,'لیست کنترل نمرات مستمر و پایانی'!$F$26,"--")</f>
        <v>19.5</v>
      </c>
      <c r="J615" s="205">
        <f>IF('4'!$E$26&gt;0,'4'!$E$26,"--")</f>
        <v>19.5</v>
      </c>
      <c r="K615" s="206">
        <f>IF(J615="--","--",'4'!$E$48)</f>
        <v>15.25</v>
      </c>
      <c r="L615" s="206"/>
      <c r="M615" s="205">
        <f>IF(J615="--","--",رتبه!$AQ$26)</f>
        <v>6</v>
      </c>
      <c r="N615" s="207">
        <f t="shared" si="22"/>
        <v>4.25</v>
      </c>
      <c r="O615" s="166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8"/>
    </row>
    <row r="616" spans="2:27" ht="20.100000000000001" hidden="1" customHeight="1">
      <c r="B616" s="208">
        <v>3</v>
      </c>
      <c r="C616" s="209" t="str">
        <f>IF('لیست کنترل نمرات مستمر و پایانی'!$G$1&gt;0,'لیست کنترل نمرات مستمر و پایانی'!$G$1,"-----")</f>
        <v>فلسفه</v>
      </c>
      <c r="D616" s="210"/>
      <c r="E616" s="210"/>
      <c r="F616" s="211"/>
      <c r="G616" s="212">
        <f>IF(J616="--","--",'لیست کنترل نمرات مستمر و پایانی'!$G$2)</f>
        <v>2</v>
      </c>
      <c r="H616" s="213">
        <f>IF('لیست کنترل نمرات مستمر و پایانی'!$G$26&gt;0,'لیست کنترل نمرات مستمر و پایانی'!$G$26,"--")</f>
        <v>20</v>
      </c>
      <c r="I616" s="213">
        <f>IF('لیست کنترل نمرات مستمر و پایانی'!$H$26&gt;0,'لیست کنترل نمرات مستمر و پایانی'!$H$26,"--")</f>
        <v>20</v>
      </c>
      <c r="J616" s="213">
        <f>IF('4'!$G$26&gt;0,'4'!$G$26,"--")</f>
        <v>20</v>
      </c>
      <c r="K616" s="167">
        <f>IF(J616="--","--",'4'!$G$48)</f>
        <v>13.25</v>
      </c>
      <c r="L616" s="167"/>
      <c r="M616" s="213">
        <f>IF(J616="--","--",رتبه!$AS$26)</f>
        <v>1</v>
      </c>
      <c r="N616" s="214">
        <f t="shared" si="22"/>
        <v>6.75</v>
      </c>
      <c r="O616" s="166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8"/>
    </row>
    <row r="617" spans="2:27" ht="20.100000000000001" hidden="1" customHeight="1">
      <c r="B617" s="200">
        <v>4</v>
      </c>
      <c r="C617" s="201" t="str">
        <f>IF('لیست کنترل نمرات مستمر و پایانی'!$I$1&gt;0,'لیست کنترل نمرات مستمر و پایانی'!$I$1,"-----")</f>
        <v>منطق</v>
      </c>
      <c r="D617" s="202"/>
      <c r="E617" s="202"/>
      <c r="F617" s="203"/>
      <c r="G617" s="204">
        <f>IF(J617="--","--",'لیست کنترل نمرات مستمر و پایانی'!$I$2)</f>
        <v>1</v>
      </c>
      <c r="H617" s="205">
        <f>IF('لیست کنترل نمرات مستمر و پایانی'!$I$26&gt;0,'لیست کنترل نمرات مستمر و پایانی'!$I$26,"--")</f>
        <v>20</v>
      </c>
      <c r="I617" s="205">
        <f>IF('لیست کنترل نمرات مستمر و پایانی'!$J$26&gt;0,'لیست کنترل نمرات مستمر و پایانی'!$J$26,"--")</f>
        <v>19</v>
      </c>
      <c r="J617" s="205">
        <f>IF('4'!$I$26&gt;0,'4'!$I$26,"--")</f>
        <v>19.5</v>
      </c>
      <c r="K617" s="206">
        <f>IF(J617="--","--",'4'!$I$48)</f>
        <v>18</v>
      </c>
      <c r="L617" s="206"/>
      <c r="M617" s="205">
        <f>IF(J617="--","--",رتبه!$AU$26)</f>
        <v>11</v>
      </c>
      <c r="N617" s="207">
        <f t="shared" si="22"/>
        <v>1.5</v>
      </c>
      <c r="O617" s="166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8"/>
    </row>
    <row r="618" spans="2:27" ht="20.100000000000001" hidden="1" customHeight="1">
      <c r="B618" s="208">
        <v>5</v>
      </c>
      <c r="C618" s="209" t="str">
        <f>IF('لیست کنترل نمرات مستمر و پایانی'!$K$1&gt;0,'لیست کنترل نمرات مستمر و پایانی'!$K$1,"-----")</f>
        <v>جامعه شناسی</v>
      </c>
      <c r="D618" s="210"/>
      <c r="E618" s="210"/>
      <c r="F618" s="211"/>
      <c r="G618" s="212">
        <f>IF(J618="--","--",'لیست کنترل نمرات مستمر و پایانی'!$K$2)</f>
        <v>3</v>
      </c>
      <c r="H618" s="213">
        <f>IF('لیست کنترل نمرات مستمر و پایانی'!$K$26&gt;0,'لیست کنترل نمرات مستمر و پایانی'!$K$26,"--")</f>
        <v>19</v>
      </c>
      <c r="I618" s="213">
        <f>IF('لیست کنترل نمرات مستمر و پایانی'!$L$26&gt;0,'لیست کنترل نمرات مستمر و پایانی'!$L$26,"--")</f>
        <v>19</v>
      </c>
      <c r="J618" s="213">
        <f>IF('4'!$K$26&gt;0,'4'!$K$26,"--")</f>
        <v>19</v>
      </c>
      <c r="K618" s="167">
        <f>IF(J618="--","--",'4'!$K$48)</f>
        <v>14.25</v>
      </c>
      <c r="L618" s="167"/>
      <c r="M618" s="213">
        <f>IF(J618="--","--",رتبه!$AW$26)</f>
        <v>10</v>
      </c>
      <c r="N618" s="214">
        <f t="shared" si="22"/>
        <v>4.75</v>
      </c>
      <c r="O618" s="166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8"/>
    </row>
    <row r="619" spans="2:27" ht="20.100000000000001" hidden="1" customHeight="1">
      <c r="B619" s="200">
        <v>6</v>
      </c>
      <c r="C619" s="201" t="str">
        <f>IF('لیست کنترل نمرات مستمر و پایانی'!$M$1&gt;0,'لیست کنترل نمرات مستمر و پایانی'!$M$1,"-----")</f>
        <v>روان شناسی</v>
      </c>
      <c r="D619" s="202"/>
      <c r="E619" s="202"/>
      <c r="F619" s="203"/>
      <c r="G619" s="204">
        <f>IF(J619="--","--",'لیست کنترل نمرات مستمر و پایانی'!$M$2)</f>
        <v>3</v>
      </c>
      <c r="H619" s="205">
        <f>IF('لیست کنترل نمرات مستمر و پایانی'!$M$26&gt;0,'لیست کنترل نمرات مستمر و پایانی'!$M$26,"--")</f>
        <v>17</v>
      </c>
      <c r="I619" s="205">
        <f>IF('لیست کنترل نمرات مستمر و پایانی'!$N$26&gt;0,'لیست کنترل نمرات مستمر و پایانی'!$N$26,"--")</f>
        <v>14</v>
      </c>
      <c r="J619" s="205">
        <f>IF('4'!$M$26&gt;0,'4'!$M$26,"--")</f>
        <v>15</v>
      </c>
      <c r="K619" s="206">
        <f>IF(J619="--","--",'4'!$M$48)</f>
        <v>12.25</v>
      </c>
      <c r="L619" s="206"/>
      <c r="M619" s="205">
        <f>IF(J619="--","--",رتبه!$AY$26)</f>
        <v>14</v>
      </c>
      <c r="N619" s="207">
        <f t="shared" si="22"/>
        <v>2.75</v>
      </c>
      <c r="O619" s="166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8"/>
    </row>
    <row r="620" spans="2:27" ht="20.100000000000001" hidden="1" customHeight="1">
      <c r="B620" s="208">
        <v>7</v>
      </c>
      <c r="C620" s="209" t="str">
        <f>IF('لیست کنترل نمرات مستمر و پایانی'!$O$1&gt;0,'لیست کنترل نمرات مستمر و پایانی'!$O$1,"-----")</f>
        <v>زبان انگلیسی</v>
      </c>
      <c r="D620" s="210"/>
      <c r="E620" s="210"/>
      <c r="F620" s="211"/>
      <c r="G620" s="212">
        <f>IF(J620="--","--",'لیست کنترل نمرات مستمر و پایانی'!$O$2)</f>
        <v>1</v>
      </c>
      <c r="H620" s="213">
        <f>IF('لیست کنترل نمرات مستمر و پایانی'!$O$26&gt;0,'لیست کنترل نمرات مستمر و پایانی'!$O$26,"--")</f>
        <v>18</v>
      </c>
      <c r="I620" s="213">
        <f>IF('لیست کنترل نمرات مستمر و پایانی'!$P$26&gt;0,'لیست کنترل نمرات مستمر و پایانی'!$P$26,"--")</f>
        <v>17</v>
      </c>
      <c r="J620" s="213">
        <f>IF('4'!$O$26&gt;0,'4'!$O$26,"--")</f>
        <v>17.5</v>
      </c>
      <c r="K620" s="167">
        <f>IF(J620="--","--",'4'!$O$48)</f>
        <v>11.25</v>
      </c>
      <c r="L620" s="167"/>
      <c r="M620" s="213">
        <f>IF(J620="--","--",رتبه!$BA$26)</f>
        <v>6</v>
      </c>
      <c r="N620" s="214">
        <f t="shared" si="22"/>
        <v>6.25</v>
      </c>
      <c r="O620" s="166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8"/>
    </row>
    <row r="621" spans="2:27" ht="20.100000000000001" hidden="1" customHeight="1">
      <c r="B621" s="200">
        <v>8</v>
      </c>
      <c r="C621" s="201" t="str">
        <f>IF('لیست کنترل نمرات مستمر و پایانی'!$Q$1&gt;0,'لیست کنترل نمرات مستمر و پایانی'!$Q$1,"-----")</f>
        <v>ادبیات فارسی</v>
      </c>
      <c r="D621" s="202"/>
      <c r="E621" s="202"/>
      <c r="F621" s="203"/>
      <c r="G621" s="204">
        <f>IF(J621="--","--",'لیست کنترل نمرات مستمر و پایانی'!$Q$2)</f>
        <v>2</v>
      </c>
      <c r="H621" s="205">
        <f>IF('لیست کنترل نمرات مستمر و پایانی'!$Q$26&gt;0,'لیست کنترل نمرات مستمر و پایانی'!$Q$26,"--")</f>
        <v>14</v>
      </c>
      <c r="I621" s="205">
        <f>IF('لیست کنترل نمرات مستمر و پایانی'!$R$26&gt;0,'لیست کنترل نمرات مستمر و پایانی'!$R$26,"--")</f>
        <v>14</v>
      </c>
      <c r="J621" s="205">
        <f>IF('4'!$Q$26&gt;0,'4'!$Q$26,"--")</f>
        <v>14</v>
      </c>
      <c r="K621" s="206">
        <f>IF(J621="--","--",'4'!$Q$48)</f>
        <v>8.25</v>
      </c>
      <c r="L621" s="206"/>
      <c r="M621" s="205">
        <f>IF(J621="--","--",رتبه!$BC$26)</f>
        <v>7</v>
      </c>
      <c r="N621" s="207">
        <f t="shared" si="22"/>
        <v>5.75</v>
      </c>
      <c r="O621" s="166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8"/>
    </row>
    <row r="622" spans="2:27" ht="20.100000000000001" hidden="1" customHeight="1">
      <c r="B622" s="208">
        <v>9</v>
      </c>
      <c r="C622" s="209" t="str">
        <f>IF('لیست کنترل نمرات مستمر و پایانی'!$S$1&gt;0,'لیست کنترل نمرات مستمر و پایانی'!$S$1,"-----")</f>
        <v>قافیه و عروض</v>
      </c>
      <c r="D622" s="210"/>
      <c r="E622" s="210"/>
      <c r="F622" s="211"/>
      <c r="G622" s="212">
        <f>IF(J622="--","--",'لیست کنترل نمرات مستمر و پایانی'!$S$2)</f>
        <v>2</v>
      </c>
      <c r="H622" s="213">
        <f>IF('لیست کنترل نمرات مستمر و پایانی'!$S$26&gt;0,'لیست کنترل نمرات مستمر و پایانی'!$S$26,"--")</f>
        <v>14</v>
      </c>
      <c r="I622" s="213">
        <f>IF('لیست کنترل نمرات مستمر و پایانی'!$T$26&gt;0,'لیست کنترل نمرات مستمر و پایانی'!$T$26,"--")</f>
        <v>11.5</v>
      </c>
      <c r="J622" s="213">
        <f>IF('4'!$S$26&gt;0,'4'!$S$26,"--")</f>
        <v>12.5</v>
      </c>
      <c r="K622" s="167">
        <f>IF(J622="--","--",'4'!$S$48)</f>
        <v>11.5</v>
      </c>
      <c r="L622" s="167"/>
      <c r="M622" s="213">
        <f>IF(J622="--","--",رتبه!$BE$26)</f>
        <v>13</v>
      </c>
      <c r="N622" s="214">
        <f t="shared" si="22"/>
        <v>1</v>
      </c>
      <c r="O622" s="166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8"/>
    </row>
    <row r="623" spans="2:27" ht="20.100000000000001" hidden="1" customHeight="1">
      <c r="B623" s="200">
        <v>10</v>
      </c>
      <c r="C623" s="201" t="str">
        <f>IF('لیست کنترل نمرات مستمر و پایانی'!$U$1&gt;0,'لیست کنترل نمرات مستمر و پایانی'!$U$1,"-----")</f>
        <v>عربی</v>
      </c>
      <c r="D623" s="202"/>
      <c r="E623" s="202"/>
      <c r="F623" s="203"/>
      <c r="G623" s="204">
        <f>IF(J623="--","--",'لیست کنترل نمرات مستمر و پایانی'!$U$2)</f>
        <v>2</v>
      </c>
      <c r="H623" s="205">
        <f>IF('لیست کنترل نمرات مستمر و پایانی'!$U$26&gt;0,'لیست کنترل نمرات مستمر و پایانی'!$U$26,"--")</f>
        <v>20</v>
      </c>
      <c r="I623" s="205">
        <f>IF('لیست کنترل نمرات مستمر و پایانی'!$V$26&gt;0,'لیست کنترل نمرات مستمر و پایانی'!$V$26,"--")</f>
        <v>20</v>
      </c>
      <c r="J623" s="205">
        <f>IF('4'!$U$26&gt;0,'4'!$U$26,"--")</f>
        <v>20</v>
      </c>
      <c r="K623" s="206">
        <f>IF(J623="--","--",'4'!$U$48)</f>
        <v>19.25</v>
      </c>
      <c r="L623" s="206"/>
      <c r="M623" s="205">
        <f>IF(J623="--","--",رتبه!$BG$26)</f>
        <v>1</v>
      </c>
      <c r="N623" s="207">
        <f t="shared" si="22"/>
        <v>0.75</v>
      </c>
      <c r="O623" s="166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8"/>
    </row>
    <row r="624" spans="2:27" ht="20.100000000000001" hidden="1" customHeight="1">
      <c r="B624" s="208">
        <v>11</v>
      </c>
      <c r="C624" s="209" t="str">
        <f>IF('لیست کنترل نمرات مستمر و پایانی'!$W$1&gt;0,'لیست کنترل نمرات مستمر و پایانی'!$W$1,"-----")</f>
        <v>ریاضی</v>
      </c>
      <c r="D624" s="210"/>
      <c r="E624" s="210"/>
      <c r="F624" s="211"/>
      <c r="G624" s="212">
        <f>IF(J624="--","--",'لیست کنترل نمرات مستمر و پایانی'!$W$2)</f>
        <v>4</v>
      </c>
      <c r="H624" s="213">
        <f>IF('لیست کنترل نمرات مستمر و پایانی'!$W$26&gt;0,'لیست کنترل نمرات مستمر و پایانی'!$W$26,"--")</f>
        <v>17</v>
      </c>
      <c r="I624" s="213">
        <f>IF('لیست کنترل نمرات مستمر و پایانی'!$X$26&gt;0,'لیست کنترل نمرات مستمر و پایانی'!$X$26,"--")</f>
        <v>13</v>
      </c>
      <c r="J624" s="213">
        <f>IF('4'!$W$26&gt;0,'4'!$W$26,"--")</f>
        <v>14.5</v>
      </c>
      <c r="K624" s="167">
        <f>IF(J624="--","--",'4'!$W$48)</f>
        <v>12.5</v>
      </c>
      <c r="L624" s="167"/>
      <c r="M624" s="213">
        <f>IF(J624="--","--",رتبه!$BI$26)</f>
        <v>17</v>
      </c>
      <c r="N624" s="214">
        <f t="shared" si="22"/>
        <v>2</v>
      </c>
      <c r="O624" s="166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8"/>
    </row>
    <row r="625" spans="1:28" ht="20.100000000000001" hidden="1" customHeight="1">
      <c r="B625" s="200">
        <v>12</v>
      </c>
      <c r="C625" s="201" t="str">
        <f>IF('لیست کنترل نمرات مستمر و پایانی'!$Y$1&gt;0,'لیست کنترل نمرات مستمر و پایانی'!$Y$1,"-----")</f>
        <v>زیست شناسی</v>
      </c>
      <c r="D625" s="202"/>
      <c r="E625" s="202"/>
      <c r="F625" s="203"/>
      <c r="G625" s="204">
        <f>IF(J625="--","--",'لیست کنترل نمرات مستمر و پایانی'!$Y$2)</f>
        <v>4</v>
      </c>
      <c r="H625" s="205">
        <f>IF('لیست کنترل نمرات مستمر و پایانی'!$Y$26&gt;0,'لیست کنترل نمرات مستمر و پایانی'!$Y$26,"--")</f>
        <v>20</v>
      </c>
      <c r="I625" s="205">
        <f>IF('لیست کنترل نمرات مستمر و پایانی'!$Z$26&gt;0,'لیست کنترل نمرات مستمر و پایانی'!$Z$26,"--")</f>
        <v>19</v>
      </c>
      <c r="J625" s="205">
        <f>IF('4'!$Y$26&gt;0,'4'!$Y$26,"--")</f>
        <v>19.5</v>
      </c>
      <c r="K625" s="206">
        <f>IF(J625="--","--",'4'!$Y$48)</f>
        <v>17</v>
      </c>
      <c r="L625" s="206"/>
      <c r="M625" s="205">
        <f>IF(J625="--","--",رتبه!$BK$26)</f>
        <v>16</v>
      </c>
      <c r="N625" s="207">
        <f t="shared" si="22"/>
        <v>2.5</v>
      </c>
      <c r="O625" s="166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8"/>
    </row>
    <row r="626" spans="1:28" ht="20.100000000000001" hidden="1" customHeight="1">
      <c r="B626" s="208">
        <v>13</v>
      </c>
      <c r="C626" s="209" t="str">
        <f>IF('لیست کنترل نمرات مستمر و پایانی'!$AA$1&gt;0,'لیست کنترل نمرات مستمر و پایانی'!$AA$1,"-----")</f>
        <v>جغرافیای استان</v>
      </c>
      <c r="D626" s="210"/>
      <c r="E626" s="210"/>
      <c r="F626" s="211"/>
      <c r="G626" s="212">
        <f>IF(J626="--","--",'لیست کنترل نمرات مستمر و پایانی'!$AA$2)</f>
        <v>3</v>
      </c>
      <c r="H626" s="213">
        <f>IF('لیست کنترل نمرات مستمر و پایانی'!$AA$26&gt;0,'لیست کنترل نمرات مستمر و پایانی'!$AA$26,"--")</f>
        <v>20</v>
      </c>
      <c r="I626" s="213">
        <f>IF('لیست کنترل نمرات مستمر و پایانی'!$AB$26&gt;0,'لیست کنترل نمرات مستمر و پایانی'!$AB$26,"--")</f>
        <v>20</v>
      </c>
      <c r="J626" s="213">
        <f>IF('4'!$AA$26&gt;0,'4'!$AA$26,"--")</f>
        <v>20</v>
      </c>
      <c r="K626" s="167">
        <f>IF(J626="--","--",'4'!$AA$48)</f>
        <v>16.5</v>
      </c>
      <c r="L626" s="167"/>
      <c r="M626" s="213">
        <f>IF(J626="--","--",رتبه!$BM$26)</f>
        <v>1</v>
      </c>
      <c r="N626" s="214">
        <f t="shared" si="22"/>
        <v>3.5</v>
      </c>
      <c r="O626" s="166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8"/>
    </row>
    <row r="627" spans="1:28" ht="20.100000000000001" hidden="1" customHeight="1">
      <c r="B627" s="200">
        <v>14</v>
      </c>
      <c r="C627" s="201" t="str">
        <f>IF('لیست کنترل نمرات مستمر و پایانی'!$AC$1&gt;0,'لیست کنترل نمرات مستمر و پایانی'!$AC$1,"-----")</f>
        <v>نگارش</v>
      </c>
      <c r="D627" s="202"/>
      <c r="E627" s="202"/>
      <c r="F627" s="203"/>
      <c r="G627" s="204">
        <f>IF(J627="--","--",'لیست کنترل نمرات مستمر و پایانی'!$AC$2)</f>
        <v>2</v>
      </c>
      <c r="H627" s="205">
        <f>IF('لیست کنترل نمرات مستمر و پایانی'!$AC$26&gt;0,'لیست کنترل نمرات مستمر و پایانی'!$AC$26,"--")</f>
        <v>20</v>
      </c>
      <c r="I627" s="205">
        <f>IF('لیست کنترل نمرات مستمر و پایانی'!$AD$26&gt;0,'لیست کنترل نمرات مستمر و پایانی'!$AD$26,"--")</f>
        <v>20</v>
      </c>
      <c r="J627" s="205">
        <f>IF('4'!$AC$26&gt;0,'4'!$AC$26,"--")</f>
        <v>20</v>
      </c>
      <c r="K627" s="206">
        <f>IF(J627="--","--",'4'!$AC$48)</f>
        <v>19.75</v>
      </c>
      <c r="L627" s="206"/>
      <c r="M627" s="205">
        <f>IF(J627="--","--",رتبه!$BO$26)</f>
        <v>1</v>
      </c>
      <c r="N627" s="207">
        <f t="shared" si="22"/>
        <v>0.25</v>
      </c>
      <c r="O627" s="166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8"/>
    </row>
    <row r="628" spans="1:28" ht="20.100000000000001" hidden="1" customHeight="1">
      <c r="B628" s="208">
        <v>15</v>
      </c>
      <c r="C628" s="209" t="str">
        <f>IF('لیست کنترل نمرات مستمر و پایانی'!$AE$1&gt;0,'لیست کنترل نمرات مستمر و پایانی'!$AE$1,"-----")</f>
        <v>متون ادبی</v>
      </c>
      <c r="D628" s="210"/>
      <c r="E628" s="210"/>
      <c r="F628" s="211"/>
      <c r="G628" s="212">
        <f>IF(J628="--","--",'لیست کنترل نمرات مستمر و پایانی'!$AE$2)</f>
        <v>2</v>
      </c>
      <c r="H628" s="213">
        <f>IF('لیست کنترل نمرات مستمر و پایانی'!$AE$26&gt;0,'لیست کنترل نمرات مستمر و پایانی'!$AE$26,"--")</f>
        <v>20</v>
      </c>
      <c r="I628" s="213">
        <f>IF('لیست کنترل نمرات مستمر و پایانی'!$AF$26&gt;0,'لیست کنترل نمرات مستمر و پایانی'!$AF$26,"--")</f>
        <v>20</v>
      </c>
      <c r="J628" s="213">
        <f>IF('4'!$AE$26&gt;0,'4'!$AE$26,"--")</f>
        <v>20</v>
      </c>
      <c r="K628" s="167">
        <f>IF(J628="--","--",'4'!$AE$48)</f>
        <v>19.25</v>
      </c>
      <c r="L628" s="167"/>
      <c r="M628" s="213">
        <f>IF(J628="--","--",رتبه!$BQ$26)</f>
        <v>1</v>
      </c>
      <c r="N628" s="214">
        <f t="shared" si="22"/>
        <v>0.75</v>
      </c>
      <c r="O628" s="166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8"/>
    </row>
    <row r="629" spans="1:28" ht="20.100000000000001" hidden="1" customHeight="1">
      <c r="B629" s="200">
        <v>16</v>
      </c>
      <c r="C629" s="201" t="str">
        <f>IF('لیست کنترل نمرات مستمر و پایانی'!$AG$1&gt;0,'لیست کنترل نمرات مستمر و پایانی'!$AG$1,"-----")</f>
        <v>آمادگی دفاعی</v>
      </c>
      <c r="D629" s="202"/>
      <c r="E629" s="202"/>
      <c r="F629" s="203"/>
      <c r="G629" s="204">
        <f>IF(J629="--","--",'لیست کنترل نمرات مستمر و پایانی'!$AG$2)</f>
        <v>3</v>
      </c>
      <c r="H629" s="205">
        <f>IF('لیست کنترل نمرات مستمر و پایانی'!$AG$26&gt;0,'لیست کنترل نمرات مستمر و پایانی'!$AG$26,"--")</f>
        <v>20</v>
      </c>
      <c r="I629" s="205">
        <f>IF('لیست کنترل نمرات مستمر و پایانی'!$AH$26&gt;0,'لیست کنترل نمرات مستمر و پایانی'!$AH$26,"--")</f>
        <v>20</v>
      </c>
      <c r="J629" s="205">
        <f>IF('4'!$AG$26&gt;0,'4'!$AG$26,"--")</f>
        <v>20</v>
      </c>
      <c r="K629" s="206">
        <f>IF(J629="--","--",'4'!$AG$48)</f>
        <v>17.25</v>
      </c>
      <c r="L629" s="206"/>
      <c r="M629" s="205">
        <f>IF(J629="--","--",رتبه!$BS$26)</f>
        <v>1</v>
      </c>
      <c r="N629" s="207">
        <f t="shared" si="22"/>
        <v>2.75</v>
      </c>
      <c r="O629" s="166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8"/>
    </row>
    <row r="630" spans="1:28" ht="20.100000000000001" hidden="1" customHeight="1">
      <c r="B630" s="208">
        <v>17</v>
      </c>
      <c r="C630" s="209" t="str">
        <f>IF('لیست کنترل نمرات مستمر و پایانی'!$AI$1&gt;0,'لیست کنترل نمرات مستمر و پایانی'!$AI$1,"-----")</f>
        <v>تاریخ</v>
      </c>
      <c r="D630" s="210"/>
      <c r="E630" s="210"/>
      <c r="F630" s="211"/>
      <c r="G630" s="212">
        <f>IF(J630="--","--",'لیست کنترل نمرات مستمر و پایانی'!$AI$2)</f>
        <v>2</v>
      </c>
      <c r="H630" s="213">
        <f>IF('لیست کنترل نمرات مستمر و پایانی'!$AI$26&gt;0,'لیست کنترل نمرات مستمر و پایانی'!$AI$26,"--")</f>
        <v>20</v>
      </c>
      <c r="I630" s="213">
        <f>IF('لیست کنترل نمرات مستمر و پایانی'!$AJ$26&gt;0,'لیست کنترل نمرات مستمر و پایانی'!$AJ$26,"--")</f>
        <v>20</v>
      </c>
      <c r="J630" s="213">
        <f>IF('4'!$AI$26&gt;0,'4'!$AI$26,"--")</f>
        <v>20</v>
      </c>
      <c r="K630" s="167">
        <f>IF(J630="--","--",'4'!$AI$48)</f>
        <v>18.75</v>
      </c>
      <c r="L630" s="167"/>
      <c r="M630" s="213">
        <f>IF(J630="--","--",رتبه!$BU$26)</f>
        <v>1</v>
      </c>
      <c r="N630" s="214">
        <f t="shared" si="22"/>
        <v>1.25</v>
      </c>
      <c r="O630" s="166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8"/>
    </row>
    <row r="631" spans="1:28" ht="20.100000000000001" hidden="1" customHeight="1">
      <c r="B631" s="200">
        <v>18</v>
      </c>
      <c r="C631" s="201" t="str">
        <f>IF('لیست کنترل نمرات مستمر و پایانی'!$AK$1&gt;0,'لیست کنترل نمرات مستمر و پایانی'!$AK$1,"-----")</f>
        <v>تربیت بدنی</v>
      </c>
      <c r="D631" s="202"/>
      <c r="E631" s="202"/>
      <c r="F631" s="203"/>
      <c r="G631" s="204">
        <f>IF(J631="--","--",'لیست کنترل نمرات مستمر و پایانی'!$AK$2)</f>
        <v>2</v>
      </c>
      <c r="H631" s="205" t="str">
        <f>IF('لیست کنترل نمرات مستمر و پایانی'!$AK$26&gt;0,'لیست کنترل نمرات مستمر و پایانی'!$AK$26,"--")</f>
        <v>--</v>
      </c>
      <c r="I631" s="205">
        <f>IF('لیست کنترل نمرات مستمر و پایانی'!$AL$26&gt;0,'لیست کنترل نمرات مستمر و پایانی'!$AL$26,"--")</f>
        <v>16</v>
      </c>
      <c r="J631" s="205">
        <f>IF('4'!$AK$26&gt;0,'4'!$AK$26,"--")</f>
        <v>16</v>
      </c>
      <c r="K631" s="206">
        <f>IF(J631="--","--",'4'!$AK$48)</f>
        <v>18.75</v>
      </c>
      <c r="L631" s="206"/>
      <c r="M631" s="205">
        <f>IF(J631="--","--",رتبه!$BW$26)</f>
        <v>33</v>
      </c>
      <c r="N631" s="207">
        <f t="shared" si="22"/>
        <v>-2.75</v>
      </c>
      <c r="O631" s="166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8"/>
    </row>
    <row r="632" spans="1:28" ht="20.100000000000001" hidden="1" customHeight="1" thickBot="1">
      <c r="B632" s="215">
        <v>19</v>
      </c>
      <c r="C632" s="216" t="str">
        <f>IF('لیست کنترل نمرات مستمر و پایانی'!$AM$1&gt;0,'لیست کنترل نمرات مستمر و پایانی'!$AM$1,"-----")</f>
        <v>انضباط</v>
      </c>
      <c r="D632" s="217"/>
      <c r="E632" s="217"/>
      <c r="F632" s="218"/>
      <c r="G632" s="219">
        <f>IF(J632="--","--",'لیست کنترل نمرات مستمر و پایانی'!$AM$2)</f>
        <v>2</v>
      </c>
      <c r="H632" s="220" t="str">
        <f>IF('لیست کنترل نمرات مستمر و پایانی'!$AM$26&gt;0,'لیست کنترل نمرات مستمر و پایانی'!$AM$26,"--")</f>
        <v>--</v>
      </c>
      <c r="I632" s="220">
        <f>IF('لیست کنترل نمرات مستمر و پایانی'!$AN$26&gt;0,'لیست کنترل نمرات مستمر و پایانی'!$AN$26,"--")</f>
        <v>6</v>
      </c>
      <c r="J632" s="220">
        <f>IF('4'!$AM$26&gt;0,'4'!$AM$26,"--")</f>
        <v>6</v>
      </c>
      <c r="K632" s="181">
        <f>IF(J632="--","--",'4'!$AM$48)</f>
        <v>14.5</v>
      </c>
      <c r="L632" s="181"/>
      <c r="M632" s="220">
        <f>IF(J632="--","--",رتبه!$BY$26)</f>
        <v>37</v>
      </c>
      <c r="N632" s="221">
        <f t="shared" si="22"/>
        <v>-8.5</v>
      </c>
      <c r="O632" s="222"/>
      <c r="P632" s="181"/>
      <c r="Q632" s="181"/>
      <c r="R632" s="181"/>
      <c r="S632" s="181"/>
      <c r="T632" s="181"/>
      <c r="U632" s="181"/>
      <c r="V632" s="181"/>
      <c r="W632" s="181"/>
      <c r="X632" s="181"/>
      <c r="Y632" s="181"/>
      <c r="Z632" s="181"/>
      <c r="AA632" s="182"/>
    </row>
    <row r="633" spans="1:28" ht="20.100000000000001" hidden="1" customHeight="1">
      <c r="B633" s="223"/>
      <c r="C633" s="224"/>
      <c r="D633" s="224"/>
      <c r="E633" s="224"/>
      <c r="F633" s="224"/>
      <c r="G633" s="225"/>
      <c r="H633" s="223"/>
      <c r="I633" s="223"/>
      <c r="J633" s="223"/>
      <c r="K633" s="223"/>
      <c r="L633" s="223"/>
      <c r="M633" s="223"/>
      <c r="N633" s="223"/>
      <c r="O633" s="223"/>
      <c r="P633" s="223"/>
      <c r="Q633" s="223"/>
      <c r="R633" s="223"/>
      <c r="S633" s="223"/>
      <c r="T633" s="223"/>
      <c r="U633" s="223"/>
      <c r="V633" s="223"/>
      <c r="W633" s="223"/>
      <c r="X633" s="223"/>
      <c r="Y633" s="223"/>
      <c r="Z633" s="223"/>
      <c r="AA633" s="223"/>
    </row>
    <row r="634" spans="1:28" ht="20.100000000000001" hidden="1" customHeight="1" thickBot="1">
      <c r="A634" s="226"/>
      <c r="B634" s="226"/>
      <c r="C634" s="226"/>
      <c r="D634" s="226"/>
      <c r="E634" s="226"/>
      <c r="F634" s="226"/>
      <c r="G634" s="226"/>
      <c r="H634" s="226"/>
      <c r="I634" s="226"/>
      <c r="J634" s="226"/>
      <c r="K634" s="226"/>
      <c r="L634" s="226"/>
      <c r="M634" s="226"/>
      <c r="N634" s="226"/>
      <c r="O634" s="226"/>
      <c r="P634" s="226"/>
      <c r="Q634" s="226"/>
      <c r="R634" s="226"/>
      <c r="S634" s="226"/>
      <c r="T634" s="226"/>
      <c r="U634" s="226"/>
      <c r="V634" s="226"/>
      <c r="W634" s="226"/>
      <c r="X634" s="226"/>
      <c r="Y634" s="226"/>
      <c r="Z634" s="226"/>
      <c r="AA634" s="226"/>
      <c r="AB634" s="226"/>
    </row>
    <row r="635" spans="1:28" ht="20.100000000000001" hidden="1" customHeight="1" thickBot="1">
      <c r="B635" s="155"/>
      <c r="C635" s="156"/>
      <c r="D635" s="156"/>
      <c r="E635" s="156"/>
      <c r="F635" s="156"/>
      <c r="G635" s="157"/>
      <c r="H635" s="158"/>
      <c r="I635" s="159" t="str">
        <f>'ورود اطلاعات'!$C$6</f>
        <v>مدیریت آموزش و پرورش تهران</v>
      </c>
      <c r="J635" s="160"/>
      <c r="K635" s="160"/>
      <c r="L635" s="160"/>
      <c r="M635" s="160"/>
      <c r="N635" s="160"/>
      <c r="O635" s="160"/>
      <c r="P635" s="160"/>
      <c r="Q635" s="161"/>
      <c r="R635" s="158"/>
      <c r="S635" s="162" t="str">
        <f>'ورود نمرات'!$A$3</f>
        <v>نام</v>
      </c>
      <c r="T635" s="163"/>
      <c r="U635" s="164"/>
      <c r="V635" s="165" t="str">
        <f>'ورود نمرات'!$A$27</f>
        <v xml:space="preserve">احسان </v>
      </c>
      <c r="W635" s="156"/>
      <c r="X635" s="156"/>
      <c r="Y635" s="156"/>
      <c r="Z635" s="156"/>
      <c r="AA635" s="157"/>
    </row>
    <row r="636" spans="1:28" ht="20.100000000000001" hidden="1" customHeight="1">
      <c r="B636" s="166"/>
      <c r="C636" s="167"/>
      <c r="D636" s="167"/>
      <c r="E636" s="167"/>
      <c r="F636" s="167"/>
      <c r="G636" s="168"/>
      <c r="H636" s="158"/>
      <c r="I636" s="162" t="str">
        <f>'ورود اطلاعات'!$A$7</f>
        <v>نام واحد آموزشی</v>
      </c>
      <c r="J636" s="163"/>
      <c r="K636" s="164"/>
      <c r="L636" s="169" t="str">
        <f>'ورود اطلاعات'!$C$7</f>
        <v>دبیرستان دانش پسند</v>
      </c>
      <c r="M636" s="170"/>
      <c r="N636" s="170"/>
      <c r="O636" s="170"/>
      <c r="P636" s="170"/>
      <c r="Q636" s="171"/>
      <c r="R636" s="158"/>
      <c r="S636" s="172" t="str">
        <f>'ورود نمرات'!$B$3</f>
        <v>نام خانوادگی</v>
      </c>
      <c r="T636" s="173"/>
      <c r="U636" s="174"/>
      <c r="V636" s="175" t="str">
        <f>'ورود نمرات'!$B$27</f>
        <v>قاسمی سپرو</v>
      </c>
      <c r="W636" s="167"/>
      <c r="X636" s="167"/>
      <c r="Y636" s="167"/>
      <c r="Z636" s="167"/>
      <c r="AA636" s="168"/>
    </row>
    <row r="637" spans="1:28" ht="20.100000000000001" hidden="1" customHeight="1">
      <c r="B637" s="166"/>
      <c r="C637" s="167"/>
      <c r="D637" s="167"/>
      <c r="E637" s="167"/>
      <c r="F637" s="167"/>
      <c r="G637" s="168"/>
      <c r="H637" s="158"/>
      <c r="I637" s="172" t="str">
        <f>'ورود اطلاعات'!$A$2</f>
        <v>سال تحصیلی</v>
      </c>
      <c r="J637" s="173"/>
      <c r="K637" s="174"/>
      <c r="L637" s="175" t="str">
        <f>'ورود اطلاعات'!$C$2</f>
        <v>1402-1403</v>
      </c>
      <c r="M637" s="167"/>
      <c r="N637" s="167"/>
      <c r="O637" s="167"/>
      <c r="P637" s="167"/>
      <c r="Q637" s="168"/>
      <c r="R637" s="158"/>
      <c r="S637" s="172" t="str">
        <f>'ورود اطلاعات'!$A$4</f>
        <v>رشته</v>
      </c>
      <c r="T637" s="173"/>
      <c r="U637" s="174"/>
      <c r="V637" s="175" t="str">
        <f>'ورود اطلاعات'!$C$4</f>
        <v>انسانی</v>
      </c>
      <c r="W637" s="167"/>
      <c r="X637" s="167"/>
      <c r="Y637" s="167"/>
      <c r="Z637" s="167"/>
      <c r="AA637" s="168"/>
    </row>
    <row r="638" spans="1:28" ht="20.100000000000001" hidden="1" customHeight="1">
      <c r="B638" s="166"/>
      <c r="C638" s="167"/>
      <c r="D638" s="167"/>
      <c r="E638" s="167"/>
      <c r="F638" s="167"/>
      <c r="G638" s="168"/>
      <c r="H638" s="158"/>
      <c r="I638" s="172" t="str">
        <f>'ورود اطلاعات'!$A$3</f>
        <v>نوبت امتحانی</v>
      </c>
      <c r="J638" s="173"/>
      <c r="K638" s="174"/>
      <c r="L638" s="175" t="str">
        <f>'ورود اطلاعات'!$C$3</f>
        <v>نوبت اول</v>
      </c>
      <c r="M638" s="167"/>
      <c r="N638" s="167"/>
      <c r="O638" s="167"/>
      <c r="P638" s="167"/>
      <c r="Q638" s="168"/>
      <c r="R638" s="158"/>
      <c r="S638" s="172" t="str">
        <f>'لیست کنترل نمرات مستمر و پایانی'!$AO$1</f>
        <v>معدل</v>
      </c>
      <c r="T638" s="173"/>
      <c r="U638" s="174"/>
      <c r="V638" s="176">
        <f>'لیست کنترل نمرات مستمر و پایانی'!$AO$27</f>
        <v>17.287878787878789</v>
      </c>
      <c r="W638" s="167"/>
      <c r="X638" s="167"/>
      <c r="Y638" s="167"/>
      <c r="Z638" s="167"/>
      <c r="AA638" s="168"/>
    </row>
    <row r="639" spans="1:28" ht="20.100000000000001" hidden="1" customHeight="1" thickBot="1">
      <c r="B639" s="166"/>
      <c r="C639" s="167"/>
      <c r="D639" s="167"/>
      <c r="E639" s="167"/>
      <c r="F639" s="167"/>
      <c r="G639" s="168"/>
      <c r="H639" s="158"/>
      <c r="I639" s="177" t="str">
        <f>'ورود اطلاعات'!$A$5</f>
        <v>کلاس</v>
      </c>
      <c r="J639" s="178"/>
      <c r="K639" s="179"/>
      <c r="L639" s="180">
        <f>'ورود اطلاعات'!$C$5</f>
        <v>102</v>
      </c>
      <c r="M639" s="181"/>
      <c r="N639" s="181"/>
      <c r="O639" s="181"/>
      <c r="P639" s="181"/>
      <c r="Q639" s="182"/>
      <c r="R639" s="158"/>
      <c r="S639" s="177" t="str">
        <f>'لیست کنترل نمرات مستمر و پایانی'!$AP$1</f>
        <v>رتبه کلاسی</v>
      </c>
      <c r="T639" s="178"/>
      <c r="U639" s="179"/>
      <c r="V639" s="180">
        <f>'لیست کنترل نمرات مستمر و پایانی'!$AP$27</f>
        <v>11</v>
      </c>
      <c r="W639" s="181"/>
      <c r="X639" s="181"/>
      <c r="Y639" s="181"/>
      <c r="Z639" s="181"/>
      <c r="AA639" s="182"/>
    </row>
    <row r="640" spans="1:28" ht="20.100000000000001" hidden="1" customHeight="1" thickBot="1">
      <c r="B640" s="183"/>
      <c r="C640" s="184"/>
      <c r="D640" s="184"/>
      <c r="E640" s="184"/>
      <c r="F640" s="184"/>
      <c r="G640" s="185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  <c r="Z640" s="158"/>
      <c r="AA640" s="158"/>
    </row>
    <row r="641" spans="2:27" ht="20.100000000000001" hidden="1" customHeight="1" thickBot="1">
      <c r="B641" s="186" t="s">
        <v>23</v>
      </c>
      <c r="C641" s="187" t="s">
        <v>9</v>
      </c>
      <c r="D641" s="188"/>
      <c r="E641" s="188"/>
      <c r="F641" s="189"/>
      <c r="G641" s="190" t="s">
        <v>20</v>
      </c>
      <c r="H641" s="191" t="s">
        <v>15</v>
      </c>
      <c r="I641" s="191" t="s">
        <v>16</v>
      </c>
      <c r="J641" s="191" t="s">
        <v>21</v>
      </c>
      <c r="K641" s="188" t="s">
        <v>22</v>
      </c>
      <c r="L641" s="188"/>
      <c r="M641" s="191" t="s">
        <v>19</v>
      </c>
      <c r="N641" s="192" t="s">
        <v>24</v>
      </c>
      <c r="O641" s="155"/>
      <c r="P641" s="156"/>
      <c r="Q641" s="156"/>
      <c r="R641" s="156"/>
      <c r="S641" s="156"/>
      <c r="T641" s="156"/>
      <c r="U641" s="156"/>
      <c r="V641" s="156"/>
      <c r="W641" s="156"/>
      <c r="X641" s="156"/>
      <c r="Y641" s="156"/>
      <c r="Z641" s="156"/>
      <c r="AA641" s="157"/>
    </row>
    <row r="642" spans="2:27" ht="20.100000000000001" hidden="1" customHeight="1">
      <c r="B642" s="193">
        <v>1</v>
      </c>
      <c r="C642" s="194" t="str">
        <f>IF('لیست کنترل نمرات مستمر و پایانی'!$C$1&gt;0,'لیست کنترل نمرات مستمر و پایانی'!$C$1,"-----")</f>
        <v>قرآن</v>
      </c>
      <c r="D642" s="195"/>
      <c r="E642" s="195"/>
      <c r="F642" s="196"/>
      <c r="G642" s="197">
        <f>IF(J642="--","--",'لیست کنترل نمرات مستمر و پایانی'!$C$2)</f>
        <v>2</v>
      </c>
      <c r="H642" s="198">
        <f>IF('لیست کنترل نمرات مستمر و پایانی'!$C$27&gt;0,'لیست کنترل نمرات مستمر و پایانی'!$C$27,"--")</f>
        <v>19</v>
      </c>
      <c r="I642" s="198">
        <f>IF('لیست کنترل نمرات مستمر و پایانی'!$D$27&gt;0,'لیست کنترل نمرات مستمر و پایانی'!$D$27,"--")</f>
        <v>16</v>
      </c>
      <c r="J642" s="198">
        <f>IF('4'!$C$27&gt;0,'4'!$C$27,"--")</f>
        <v>17</v>
      </c>
      <c r="K642" s="170">
        <f>IF(J642="--","--",'4'!$C$48)</f>
        <v>17.25</v>
      </c>
      <c r="L642" s="170"/>
      <c r="M642" s="198">
        <f>IF(J642="--","--",رتبه!$AO$27)</f>
        <v>27</v>
      </c>
      <c r="N642" s="199">
        <f t="shared" ref="N642:N660" si="23">IF(J642="--","--",J642-K642)</f>
        <v>-0.25</v>
      </c>
      <c r="O642" s="166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8"/>
    </row>
    <row r="643" spans="2:27" ht="20.100000000000001" hidden="1" customHeight="1">
      <c r="B643" s="200">
        <v>2</v>
      </c>
      <c r="C643" s="201" t="str">
        <f>IF('لیست کنترل نمرات مستمر و پایانی'!$E$1&gt;0,'لیست کنترل نمرات مستمر و پایانی'!$E$1,"-----")</f>
        <v>معارف اسلامی</v>
      </c>
      <c r="D643" s="202"/>
      <c r="E643" s="202"/>
      <c r="F643" s="203"/>
      <c r="G643" s="204">
        <f>IF(J643="--","--",'لیست کنترل نمرات مستمر و پایانی'!$E$2)</f>
        <v>2</v>
      </c>
      <c r="H643" s="205">
        <f>IF('لیست کنترل نمرات مستمر و پایانی'!$E$27&gt;0,'لیست کنترل نمرات مستمر و پایانی'!$E$27,"--")</f>
        <v>18</v>
      </c>
      <c r="I643" s="205">
        <f>IF('لیست کنترل نمرات مستمر و پایانی'!$F$27&gt;0,'لیست کنترل نمرات مستمر و پایانی'!$F$27,"--")</f>
        <v>19</v>
      </c>
      <c r="J643" s="205">
        <f>IF('4'!$E$27&gt;0,'4'!$E$27,"--")</f>
        <v>18.75</v>
      </c>
      <c r="K643" s="206">
        <f>IF(J643="--","--",'4'!$E$48)</f>
        <v>15.25</v>
      </c>
      <c r="L643" s="206"/>
      <c r="M643" s="205">
        <f>IF(J643="--","--",رتبه!$AQ$27)</f>
        <v>10</v>
      </c>
      <c r="N643" s="207">
        <f t="shared" si="23"/>
        <v>3.5</v>
      </c>
      <c r="O643" s="166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8"/>
    </row>
    <row r="644" spans="2:27" ht="20.100000000000001" hidden="1" customHeight="1">
      <c r="B644" s="208">
        <v>3</v>
      </c>
      <c r="C644" s="209" t="str">
        <f>IF('لیست کنترل نمرات مستمر و پایانی'!$G$1&gt;0,'لیست کنترل نمرات مستمر و پایانی'!$G$1,"-----")</f>
        <v>فلسفه</v>
      </c>
      <c r="D644" s="210"/>
      <c r="E644" s="210"/>
      <c r="F644" s="211"/>
      <c r="G644" s="212">
        <f>IF(J644="--","--",'لیست کنترل نمرات مستمر و پایانی'!$G$2)</f>
        <v>2</v>
      </c>
      <c r="H644" s="213">
        <f>IF('لیست کنترل نمرات مستمر و پایانی'!$G$27&gt;0,'لیست کنترل نمرات مستمر و پایانی'!$G$27,"--")</f>
        <v>19</v>
      </c>
      <c r="I644" s="213">
        <f>IF('لیست کنترل نمرات مستمر و پایانی'!$H$27&gt;0,'لیست کنترل نمرات مستمر و پایانی'!$H$27,"--")</f>
        <v>18</v>
      </c>
      <c r="J644" s="213">
        <f>IF('4'!$G$27&gt;0,'4'!$G$27,"--")</f>
        <v>18.5</v>
      </c>
      <c r="K644" s="167">
        <f>IF(J644="--","--",'4'!$G$48)</f>
        <v>13.25</v>
      </c>
      <c r="L644" s="167"/>
      <c r="M644" s="213">
        <f>IF(J644="--","--",رتبه!$AS$27)</f>
        <v>10</v>
      </c>
      <c r="N644" s="214">
        <f t="shared" si="23"/>
        <v>5.25</v>
      </c>
      <c r="O644" s="166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8"/>
    </row>
    <row r="645" spans="2:27" ht="20.100000000000001" hidden="1" customHeight="1">
      <c r="B645" s="200">
        <v>4</v>
      </c>
      <c r="C645" s="201" t="str">
        <f>IF('لیست کنترل نمرات مستمر و پایانی'!$I$1&gt;0,'لیست کنترل نمرات مستمر و پایانی'!$I$1,"-----")</f>
        <v>منطق</v>
      </c>
      <c r="D645" s="202"/>
      <c r="E645" s="202"/>
      <c r="F645" s="203"/>
      <c r="G645" s="204">
        <f>IF(J645="--","--",'لیست کنترل نمرات مستمر و پایانی'!$I$2)</f>
        <v>1</v>
      </c>
      <c r="H645" s="205">
        <f>IF('لیست کنترل نمرات مستمر و پایانی'!$I$27&gt;0,'لیست کنترل نمرات مستمر و پایانی'!$I$27,"--")</f>
        <v>20</v>
      </c>
      <c r="I645" s="205">
        <f>IF('لیست کنترل نمرات مستمر و پایانی'!$J$27&gt;0,'لیست کنترل نمرات مستمر و پایانی'!$J$27,"--")</f>
        <v>18</v>
      </c>
      <c r="J645" s="205">
        <f>IF('4'!$I$27&gt;0,'4'!$I$27,"--")</f>
        <v>18.75</v>
      </c>
      <c r="K645" s="206">
        <f>IF(J645="--","--",'4'!$I$48)</f>
        <v>18</v>
      </c>
      <c r="L645" s="206"/>
      <c r="M645" s="205">
        <f>IF(J645="--","--",رتبه!$AU$27)</f>
        <v>19</v>
      </c>
      <c r="N645" s="207">
        <f t="shared" si="23"/>
        <v>0.75</v>
      </c>
      <c r="O645" s="166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8"/>
    </row>
    <row r="646" spans="2:27" ht="20.100000000000001" hidden="1" customHeight="1">
      <c r="B646" s="208">
        <v>5</v>
      </c>
      <c r="C646" s="209" t="str">
        <f>IF('لیست کنترل نمرات مستمر و پایانی'!$K$1&gt;0,'لیست کنترل نمرات مستمر و پایانی'!$K$1,"-----")</f>
        <v>جامعه شناسی</v>
      </c>
      <c r="D646" s="210"/>
      <c r="E646" s="210"/>
      <c r="F646" s="211"/>
      <c r="G646" s="212">
        <f>IF(J646="--","--",'لیست کنترل نمرات مستمر و پایانی'!$K$2)</f>
        <v>3</v>
      </c>
      <c r="H646" s="213">
        <f>IF('لیست کنترل نمرات مستمر و پایانی'!$K$27&gt;0,'لیست کنترل نمرات مستمر و پایانی'!$K$27,"--")</f>
        <v>20</v>
      </c>
      <c r="I646" s="213">
        <f>IF('لیست کنترل نمرات مستمر و پایانی'!$L$27&gt;0,'لیست کنترل نمرات مستمر و پایانی'!$L$27,"--")</f>
        <v>20</v>
      </c>
      <c r="J646" s="213">
        <f>IF('4'!$K$27&gt;0,'4'!$K$27,"--")</f>
        <v>20</v>
      </c>
      <c r="K646" s="167">
        <f>IF(J646="--","--",'4'!$K$48)</f>
        <v>14.25</v>
      </c>
      <c r="L646" s="167"/>
      <c r="M646" s="213">
        <f>IF(J646="--","--",رتبه!$AW$27)</f>
        <v>1</v>
      </c>
      <c r="N646" s="214">
        <f t="shared" si="23"/>
        <v>5.75</v>
      </c>
      <c r="O646" s="166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8"/>
    </row>
    <row r="647" spans="2:27" ht="20.100000000000001" hidden="1" customHeight="1">
      <c r="B647" s="200">
        <v>6</v>
      </c>
      <c r="C647" s="201" t="str">
        <f>IF('لیست کنترل نمرات مستمر و پایانی'!$M$1&gt;0,'لیست کنترل نمرات مستمر و پایانی'!$M$1,"-----")</f>
        <v>روان شناسی</v>
      </c>
      <c r="D647" s="202"/>
      <c r="E647" s="202"/>
      <c r="F647" s="203"/>
      <c r="G647" s="204">
        <f>IF(J647="--","--",'لیست کنترل نمرات مستمر و پایانی'!$M$2)</f>
        <v>3</v>
      </c>
      <c r="H647" s="205">
        <f>IF('لیست کنترل نمرات مستمر و پایانی'!$M$27&gt;0,'لیست کنترل نمرات مستمر و پایانی'!$M$27,"--")</f>
        <v>15</v>
      </c>
      <c r="I647" s="205">
        <f>IF('لیست کنترل نمرات مستمر و پایانی'!$N$27&gt;0,'لیست کنترل نمرات مستمر و پایانی'!$N$27,"--")</f>
        <v>11</v>
      </c>
      <c r="J647" s="205">
        <f>IF('4'!$M$27&gt;0,'4'!$M$27,"--")</f>
        <v>12.5</v>
      </c>
      <c r="K647" s="206">
        <f>IF(J647="--","--",'4'!$M$48)</f>
        <v>12.25</v>
      </c>
      <c r="L647" s="206"/>
      <c r="M647" s="205">
        <f>IF(J647="--","--",رتبه!$AY$27)</f>
        <v>18</v>
      </c>
      <c r="N647" s="207">
        <f t="shared" si="23"/>
        <v>0.25</v>
      </c>
      <c r="O647" s="166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8"/>
    </row>
    <row r="648" spans="2:27" ht="20.100000000000001" hidden="1" customHeight="1">
      <c r="B648" s="208">
        <v>7</v>
      </c>
      <c r="C648" s="209" t="str">
        <f>IF('لیست کنترل نمرات مستمر و پایانی'!$O$1&gt;0,'لیست کنترل نمرات مستمر و پایانی'!$O$1,"-----")</f>
        <v>زبان انگلیسی</v>
      </c>
      <c r="D648" s="210"/>
      <c r="E648" s="210"/>
      <c r="F648" s="211"/>
      <c r="G648" s="212">
        <f>IF(J648="--","--",'لیست کنترل نمرات مستمر و پایانی'!$O$2)</f>
        <v>1</v>
      </c>
      <c r="H648" s="213">
        <f>IF('لیست کنترل نمرات مستمر و پایانی'!$O$27&gt;0,'لیست کنترل نمرات مستمر و پایانی'!$O$27,"--")</f>
        <v>13</v>
      </c>
      <c r="I648" s="213">
        <f>IF('لیست کنترل نمرات مستمر و پایانی'!$P$27&gt;0,'لیست کنترل نمرات مستمر و پایانی'!$P$27,"--")</f>
        <v>7</v>
      </c>
      <c r="J648" s="213">
        <f>IF('4'!$O$27&gt;0,'4'!$O$27,"--")</f>
        <v>9</v>
      </c>
      <c r="K648" s="167">
        <f>IF(J648="--","--",'4'!$O$48)</f>
        <v>11.25</v>
      </c>
      <c r="L648" s="167"/>
      <c r="M648" s="213">
        <f>IF(J648="--","--",رتبه!$BA$27)</f>
        <v>24</v>
      </c>
      <c r="N648" s="214">
        <f t="shared" si="23"/>
        <v>-2.25</v>
      </c>
      <c r="O648" s="166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8"/>
    </row>
    <row r="649" spans="2:27" ht="20.100000000000001" hidden="1" customHeight="1">
      <c r="B649" s="200">
        <v>8</v>
      </c>
      <c r="C649" s="201" t="str">
        <f>IF('لیست کنترل نمرات مستمر و پایانی'!$Q$1&gt;0,'لیست کنترل نمرات مستمر و پایانی'!$Q$1,"-----")</f>
        <v>ادبیات فارسی</v>
      </c>
      <c r="D649" s="202"/>
      <c r="E649" s="202"/>
      <c r="F649" s="203"/>
      <c r="G649" s="204">
        <f>IF(J649="--","--",'لیست کنترل نمرات مستمر و پایانی'!$Q$2)</f>
        <v>2</v>
      </c>
      <c r="H649" s="205">
        <f>IF('لیست کنترل نمرات مستمر و پایانی'!$Q$27&gt;0,'لیست کنترل نمرات مستمر و پایانی'!$Q$27,"--")</f>
        <v>10</v>
      </c>
      <c r="I649" s="205">
        <f>IF('لیست کنترل نمرات مستمر و پایانی'!$R$27&gt;0,'لیست کنترل نمرات مستمر و پایانی'!$R$27,"--")</f>
        <v>14</v>
      </c>
      <c r="J649" s="205">
        <f>IF('4'!$Q$27&gt;0,'4'!$Q$27,"--")</f>
        <v>12.75</v>
      </c>
      <c r="K649" s="206">
        <f>IF(J649="--","--",'4'!$Q$48)</f>
        <v>8.25</v>
      </c>
      <c r="L649" s="206"/>
      <c r="M649" s="205">
        <f>IF(J649="--","--",رتبه!$BC$27)</f>
        <v>9</v>
      </c>
      <c r="N649" s="207">
        <f t="shared" si="23"/>
        <v>4.5</v>
      </c>
      <c r="O649" s="166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8"/>
    </row>
    <row r="650" spans="2:27" ht="20.100000000000001" hidden="1" customHeight="1">
      <c r="B650" s="208">
        <v>9</v>
      </c>
      <c r="C650" s="209" t="str">
        <f>IF('لیست کنترل نمرات مستمر و پایانی'!$S$1&gt;0,'لیست کنترل نمرات مستمر و پایانی'!$S$1,"-----")</f>
        <v>قافیه و عروض</v>
      </c>
      <c r="D650" s="210"/>
      <c r="E650" s="210"/>
      <c r="F650" s="211"/>
      <c r="G650" s="212">
        <f>IF(J650="--","--",'لیست کنترل نمرات مستمر و پایانی'!$S$2)</f>
        <v>2</v>
      </c>
      <c r="H650" s="213">
        <f>IF('لیست کنترل نمرات مستمر و پایانی'!$S$27&gt;0,'لیست کنترل نمرات مستمر و پایانی'!$S$27,"--")</f>
        <v>12</v>
      </c>
      <c r="I650" s="213">
        <f>IF('لیست کنترل نمرات مستمر و پایانی'!$T$27&gt;0,'لیست کنترل نمرات مستمر و پایانی'!$T$27,"--")</f>
        <v>17</v>
      </c>
      <c r="J650" s="213">
        <f>IF('4'!$S$27&gt;0,'4'!$S$27,"--")</f>
        <v>15.5</v>
      </c>
      <c r="K650" s="167">
        <f>IF(J650="--","--",'4'!$S$48)</f>
        <v>11.5</v>
      </c>
      <c r="L650" s="167"/>
      <c r="M650" s="213">
        <f>IF(J650="--","--",رتبه!$BE$27)</f>
        <v>8</v>
      </c>
      <c r="N650" s="214">
        <f t="shared" si="23"/>
        <v>4</v>
      </c>
      <c r="O650" s="166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8"/>
    </row>
    <row r="651" spans="2:27" ht="20.100000000000001" hidden="1" customHeight="1">
      <c r="B651" s="200">
        <v>10</v>
      </c>
      <c r="C651" s="201" t="str">
        <f>IF('لیست کنترل نمرات مستمر و پایانی'!$U$1&gt;0,'لیست کنترل نمرات مستمر و پایانی'!$U$1,"-----")</f>
        <v>عربی</v>
      </c>
      <c r="D651" s="202"/>
      <c r="E651" s="202"/>
      <c r="F651" s="203"/>
      <c r="G651" s="204">
        <f>IF(J651="--","--",'لیست کنترل نمرات مستمر و پایانی'!$U$2)</f>
        <v>2</v>
      </c>
      <c r="H651" s="205">
        <f>IF('لیست کنترل نمرات مستمر و پایانی'!$U$27&gt;0,'لیست کنترل نمرات مستمر و پایانی'!$U$27,"--")</f>
        <v>20</v>
      </c>
      <c r="I651" s="205">
        <f>IF('لیست کنترل نمرات مستمر و پایانی'!$V$27&gt;0,'لیست کنترل نمرات مستمر و پایانی'!$V$27,"--")</f>
        <v>20</v>
      </c>
      <c r="J651" s="205">
        <f>IF('4'!$U$27&gt;0,'4'!$U$27,"--")</f>
        <v>20</v>
      </c>
      <c r="K651" s="206">
        <f>IF(J651="--","--",'4'!$U$48)</f>
        <v>19.25</v>
      </c>
      <c r="L651" s="206"/>
      <c r="M651" s="205">
        <f>IF(J651="--","--",رتبه!$BG$27)</f>
        <v>1</v>
      </c>
      <c r="N651" s="207">
        <f t="shared" si="23"/>
        <v>0.75</v>
      </c>
      <c r="O651" s="166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8"/>
    </row>
    <row r="652" spans="2:27" ht="20.100000000000001" hidden="1" customHeight="1">
      <c r="B652" s="208">
        <v>11</v>
      </c>
      <c r="C652" s="209" t="str">
        <f>IF('لیست کنترل نمرات مستمر و پایانی'!$W$1&gt;0,'لیست کنترل نمرات مستمر و پایانی'!$W$1,"-----")</f>
        <v>ریاضی</v>
      </c>
      <c r="D652" s="210"/>
      <c r="E652" s="210"/>
      <c r="F652" s="211"/>
      <c r="G652" s="212">
        <f>IF(J652="--","--",'لیست کنترل نمرات مستمر و پایانی'!$W$2)</f>
        <v>4</v>
      </c>
      <c r="H652" s="213">
        <f>IF('لیست کنترل نمرات مستمر و پایانی'!$W$27&gt;0,'لیست کنترل نمرات مستمر و پایانی'!$W$27,"--")</f>
        <v>15</v>
      </c>
      <c r="I652" s="213">
        <f>IF('لیست کنترل نمرات مستمر و پایانی'!$X$27&gt;0,'لیست کنترل نمرات مستمر و پایانی'!$X$27,"--")</f>
        <v>15</v>
      </c>
      <c r="J652" s="213">
        <f>IF('4'!$W$27&gt;0,'4'!$W$27,"--")</f>
        <v>15</v>
      </c>
      <c r="K652" s="167">
        <f>IF(J652="--","--",'4'!$W$48)</f>
        <v>12.5</v>
      </c>
      <c r="L652" s="167"/>
      <c r="M652" s="213">
        <f>IF(J652="--","--",رتبه!$BI$27)</f>
        <v>14</v>
      </c>
      <c r="N652" s="214">
        <f t="shared" si="23"/>
        <v>2.5</v>
      </c>
      <c r="O652" s="166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8"/>
    </row>
    <row r="653" spans="2:27" ht="20.100000000000001" hidden="1" customHeight="1">
      <c r="B653" s="200">
        <v>12</v>
      </c>
      <c r="C653" s="201" t="str">
        <f>IF('لیست کنترل نمرات مستمر و پایانی'!$Y$1&gt;0,'لیست کنترل نمرات مستمر و پایانی'!$Y$1,"-----")</f>
        <v>زیست شناسی</v>
      </c>
      <c r="D653" s="202"/>
      <c r="E653" s="202"/>
      <c r="F653" s="203"/>
      <c r="G653" s="204">
        <f>IF(J653="--","--",'لیست کنترل نمرات مستمر و پایانی'!$Y$2)</f>
        <v>4</v>
      </c>
      <c r="H653" s="205">
        <f>IF('لیست کنترل نمرات مستمر و پایانی'!$Y$27&gt;0,'لیست کنترل نمرات مستمر و پایانی'!$Y$27,"--")</f>
        <v>20</v>
      </c>
      <c r="I653" s="205">
        <f>IF('لیست کنترل نمرات مستمر و پایانی'!$Z$27&gt;0,'لیست کنترل نمرات مستمر و پایانی'!$Z$27,"--")</f>
        <v>20</v>
      </c>
      <c r="J653" s="205">
        <f>IF('4'!$Y$27&gt;0,'4'!$Y$27,"--")</f>
        <v>20</v>
      </c>
      <c r="K653" s="206">
        <f>IF(J653="--","--",'4'!$Y$48)</f>
        <v>17</v>
      </c>
      <c r="L653" s="206"/>
      <c r="M653" s="205">
        <f>IF(J653="--","--",رتبه!$BK$27)</f>
        <v>1</v>
      </c>
      <c r="N653" s="207">
        <f t="shared" si="23"/>
        <v>3</v>
      </c>
      <c r="O653" s="166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8"/>
    </row>
    <row r="654" spans="2:27" ht="20.100000000000001" hidden="1" customHeight="1">
      <c r="B654" s="208">
        <v>13</v>
      </c>
      <c r="C654" s="209" t="str">
        <f>IF('لیست کنترل نمرات مستمر و پایانی'!$AA$1&gt;0,'لیست کنترل نمرات مستمر و پایانی'!$AA$1,"-----")</f>
        <v>جغرافیای استان</v>
      </c>
      <c r="D654" s="210"/>
      <c r="E654" s="210"/>
      <c r="F654" s="211"/>
      <c r="G654" s="212">
        <f>IF(J654="--","--",'لیست کنترل نمرات مستمر و پایانی'!$AA$2)</f>
        <v>3</v>
      </c>
      <c r="H654" s="213">
        <f>IF('لیست کنترل نمرات مستمر و پایانی'!$AA$27&gt;0,'لیست کنترل نمرات مستمر و پایانی'!$AA$27,"--")</f>
        <v>20</v>
      </c>
      <c r="I654" s="213">
        <f>IF('لیست کنترل نمرات مستمر و پایانی'!$AB$27&gt;0,'لیست کنترل نمرات مستمر و پایانی'!$AB$27,"--")</f>
        <v>20</v>
      </c>
      <c r="J654" s="213">
        <f>IF('4'!$AA$27&gt;0,'4'!$AA$27,"--")</f>
        <v>20</v>
      </c>
      <c r="K654" s="167">
        <f>IF(J654="--","--",'4'!$AA$48)</f>
        <v>16.5</v>
      </c>
      <c r="L654" s="167"/>
      <c r="M654" s="213">
        <f>IF(J654="--","--",رتبه!$BM$27)</f>
        <v>1</v>
      </c>
      <c r="N654" s="214">
        <f t="shared" si="23"/>
        <v>3.5</v>
      </c>
      <c r="O654" s="166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8"/>
    </row>
    <row r="655" spans="2:27" ht="20.100000000000001" hidden="1" customHeight="1">
      <c r="B655" s="200">
        <v>14</v>
      </c>
      <c r="C655" s="201" t="str">
        <f>IF('لیست کنترل نمرات مستمر و پایانی'!$AC$1&gt;0,'لیست کنترل نمرات مستمر و پایانی'!$AC$1,"-----")</f>
        <v>نگارش</v>
      </c>
      <c r="D655" s="202"/>
      <c r="E655" s="202"/>
      <c r="F655" s="203"/>
      <c r="G655" s="204">
        <f>IF(J655="--","--",'لیست کنترل نمرات مستمر و پایانی'!$AC$2)</f>
        <v>2</v>
      </c>
      <c r="H655" s="205">
        <f>IF('لیست کنترل نمرات مستمر و پایانی'!$AC$27&gt;0,'لیست کنترل نمرات مستمر و پایانی'!$AC$27,"--")</f>
        <v>20</v>
      </c>
      <c r="I655" s="205">
        <f>IF('لیست کنترل نمرات مستمر و پایانی'!$AD$27&gt;0,'لیست کنترل نمرات مستمر و پایانی'!$AD$27,"--")</f>
        <v>20</v>
      </c>
      <c r="J655" s="205">
        <f>IF('4'!$AC$27&gt;0,'4'!$AC$27,"--")</f>
        <v>20</v>
      </c>
      <c r="K655" s="206">
        <f>IF(J655="--","--",'4'!$AC$48)</f>
        <v>19.75</v>
      </c>
      <c r="L655" s="206"/>
      <c r="M655" s="205">
        <f>IF(J655="--","--",رتبه!$BO$27)</f>
        <v>1</v>
      </c>
      <c r="N655" s="207">
        <f t="shared" si="23"/>
        <v>0.25</v>
      </c>
      <c r="O655" s="166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8"/>
    </row>
    <row r="656" spans="2:27" ht="20.100000000000001" hidden="1" customHeight="1">
      <c r="B656" s="208">
        <v>15</v>
      </c>
      <c r="C656" s="209" t="str">
        <f>IF('لیست کنترل نمرات مستمر و پایانی'!$AE$1&gt;0,'لیست کنترل نمرات مستمر و پایانی'!$AE$1,"-----")</f>
        <v>متون ادبی</v>
      </c>
      <c r="D656" s="210"/>
      <c r="E656" s="210"/>
      <c r="F656" s="211"/>
      <c r="G656" s="212">
        <f>IF(J656="--","--",'لیست کنترل نمرات مستمر و پایانی'!$AE$2)</f>
        <v>2</v>
      </c>
      <c r="H656" s="213">
        <f>IF('لیست کنترل نمرات مستمر و پایانی'!$AE$27&gt;0,'لیست کنترل نمرات مستمر و پایانی'!$AE$27,"--")</f>
        <v>20</v>
      </c>
      <c r="I656" s="213">
        <f>IF('لیست کنترل نمرات مستمر و پایانی'!$AF$27&gt;0,'لیست کنترل نمرات مستمر و پایانی'!$AF$27,"--")</f>
        <v>20</v>
      </c>
      <c r="J656" s="213">
        <f>IF('4'!$AE$27&gt;0,'4'!$AE$27,"--")</f>
        <v>20</v>
      </c>
      <c r="K656" s="167">
        <f>IF(J656="--","--",'4'!$AE$48)</f>
        <v>19.25</v>
      </c>
      <c r="L656" s="167"/>
      <c r="M656" s="213">
        <f>IF(J656="--","--",رتبه!$BQ$27)</f>
        <v>1</v>
      </c>
      <c r="N656" s="214">
        <f t="shared" si="23"/>
        <v>0.75</v>
      </c>
      <c r="O656" s="166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8"/>
    </row>
    <row r="657" spans="2:27" ht="20.100000000000001" hidden="1" customHeight="1">
      <c r="B657" s="200">
        <v>16</v>
      </c>
      <c r="C657" s="201" t="str">
        <f>IF('لیست کنترل نمرات مستمر و پایانی'!$AG$1&gt;0,'لیست کنترل نمرات مستمر و پایانی'!$AG$1,"-----")</f>
        <v>آمادگی دفاعی</v>
      </c>
      <c r="D657" s="202"/>
      <c r="E657" s="202"/>
      <c r="F657" s="203"/>
      <c r="G657" s="204">
        <f>IF(J657="--","--",'لیست کنترل نمرات مستمر و پایانی'!$AG$2)</f>
        <v>3</v>
      </c>
      <c r="H657" s="205">
        <f>IF('لیست کنترل نمرات مستمر و پایانی'!$AG$27&gt;0,'لیست کنترل نمرات مستمر و پایانی'!$AG$27,"--")</f>
        <v>20</v>
      </c>
      <c r="I657" s="205">
        <f>IF('لیست کنترل نمرات مستمر و پایانی'!$AH$27&gt;0,'لیست کنترل نمرات مستمر و پایانی'!$AH$27,"--")</f>
        <v>20</v>
      </c>
      <c r="J657" s="205">
        <f>IF('4'!$AG$27&gt;0,'4'!$AG$27,"--")</f>
        <v>20</v>
      </c>
      <c r="K657" s="206">
        <f>IF(J657="--","--",'4'!$AG$48)</f>
        <v>17.25</v>
      </c>
      <c r="L657" s="206"/>
      <c r="M657" s="205">
        <f>IF(J657="--","--",رتبه!$BS$27)</f>
        <v>1</v>
      </c>
      <c r="N657" s="207">
        <f t="shared" si="23"/>
        <v>2.75</v>
      </c>
      <c r="O657" s="166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8"/>
    </row>
    <row r="658" spans="2:27" ht="20.100000000000001" hidden="1" customHeight="1">
      <c r="B658" s="208">
        <v>17</v>
      </c>
      <c r="C658" s="209" t="str">
        <f>IF('لیست کنترل نمرات مستمر و پایانی'!$AI$1&gt;0,'لیست کنترل نمرات مستمر و پایانی'!$AI$1,"-----")</f>
        <v>تاریخ</v>
      </c>
      <c r="D658" s="210"/>
      <c r="E658" s="210"/>
      <c r="F658" s="211"/>
      <c r="G658" s="212">
        <f>IF(J658="--","--",'لیست کنترل نمرات مستمر و پایانی'!$AI$2)</f>
        <v>2</v>
      </c>
      <c r="H658" s="213">
        <f>IF('لیست کنترل نمرات مستمر و پایانی'!$AI$27&gt;0,'لیست کنترل نمرات مستمر و پایانی'!$AI$27,"--")</f>
        <v>20</v>
      </c>
      <c r="I658" s="213">
        <f>IF('لیست کنترل نمرات مستمر و پایانی'!$AJ$27&gt;0,'لیست کنترل نمرات مستمر و پایانی'!$AJ$27,"--")</f>
        <v>20</v>
      </c>
      <c r="J658" s="213">
        <f>IF('4'!$AI$27&gt;0,'4'!$AI$27,"--")</f>
        <v>20</v>
      </c>
      <c r="K658" s="167">
        <f>IF(J658="--","--",'4'!$AI$48)</f>
        <v>18.75</v>
      </c>
      <c r="L658" s="167"/>
      <c r="M658" s="213">
        <f>IF(J658="--","--",رتبه!$BU$27)</f>
        <v>1</v>
      </c>
      <c r="N658" s="214">
        <f t="shared" si="23"/>
        <v>1.25</v>
      </c>
      <c r="O658" s="166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8"/>
    </row>
    <row r="659" spans="2:27" ht="20.100000000000001" hidden="1" customHeight="1">
      <c r="B659" s="200">
        <v>18</v>
      </c>
      <c r="C659" s="201" t="str">
        <f>IF('لیست کنترل نمرات مستمر و پایانی'!$AK$1&gt;0,'لیست کنترل نمرات مستمر و پایانی'!$AK$1,"-----")</f>
        <v>تربیت بدنی</v>
      </c>
      <c r="D659" s="202"/>
      <c r="E659" s="202"/>
      <c r="F659" s="203"/>
      <c r="G659" s="204">
        <f>IF(J659="--","--",'لیست کنترل نمرات مستمر و پایانی'!$AK$2)</f>
        <v>2</v>
      </c>
      <c r="H659" s="205" t="str">
        <f>IF('لیست کنترل نمرات مستمر و پایانی'!$AK$27&gt;0,'لیست کنترل نمرات مستمر و پایانی'!$AK$27,"--")</f>
        <v>--</v>
      </c>
      <c r="I659" s="205">
        <f>IF('لیست کنترل نمرات مستمر و پایانی'!$AL$27&gt;0,'لیست کنترل نمرات مستمر و پایانی'!$AL$27,"--")</f>
        <v>20</v>
      </c>
      <c r="J659" s="205">
        <f>IF('4'!$AK$27&gt;0,'4'!$AK$27,"--")</f>
        <v>20</v>
      </c>
      <c r="K659" s="206">
        <f>IF(J659="--","--",'4'!$AK$48)</f>
        <v>18.75</v>
      </c>
      <c r="L659" s="206"/>
      <c r="M659" s="205">
        <f>IF(J659="--","--",رتبه!$BW$27)</f>
        <v>1</v>
      </c>
      <c r="N659" s="207">
        <f t="shared" si="23"/>
        <v>1.25</v>
      </c>
      <c r="O659" s="166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8"/>
    </row>
    <row r="660" spans="2:27" ht="20.100000000000001" hidden="1" customHeight="1" thickBot="1">
      <c r="B660" s="215">
        <v>19</v>
      </c>
      <c r="C660" s="216" t="str">
        <f>IF('لیست کنترل نمرات مستمر و پایانی'!$AM$1&gt;0,'لیست کنترل نمرات مستمر و پایانی'!$AM$1,"-----")</f>
        <v>انضباط</v>
      </c>
      <c r="D660" s="217"/>
      <c r="E660" s="217"/>
      <c r="F660" s="218"/>
      <c r="G660" s="219">
        <f>IF(J660="--","--",'لیست کنترل نمرات مستمر و پایانی'!$AM$2)</f>
        <v>2</v>
      </c>
      <c r="H660" s="220" t="str">
        <f>IF('لیست کنترل نمرات مستمر و پایانی'!$AM$27&gt;0,'لیست کنترل نمرات مستمر و پایانی'!$AM$27,"--")</f>
        <v>--</v>
      </c>
      <c r="I660" s="220">
        <f>IF('لیست کنترل نمرات مستمر و پایانی'!$AN$27&gt;0,'لیست کنترل نمرات مستمر و پایانی'!$AN$27,"--")</f>
        <v>6</v>
      </c>
      <c r="J660" s="220">
        <f>IF('4'!$AM$27&gt;0,'4'!$AM$27,"--")</f>
        <v>6</v>
      </c>
      <c r="K660" s="181">
        <f>IF(J660="--","--",'4'!$AM$48)</f>
        <v>14.5</v>
      </c>
      <c r="L660" s="181"/>
      <c r="M660" s="220">
        <f>IF(J660="--","--",رتبه!$BY$27)</f>
        <v>37</v>
      </c>
      <c r="N660" s="221">
        <f t="shared" si="23"/>
        <v>-8.5</v>
      </c>
      <c r="O660" s="222"/>
      <c r="P660" s="181"/>
      <c r="Q660" s="181"/>
      <c r="R660" s="181"/>
      <c r="S660" s="181"/>
      <c r="T660" s="181"/>
      <c r="U660" s="181"/>
      <c r="V660" s="181"/>
      <c r="W660" s="181"/>
      <c r="X660" s="181"/>
      <c r="Y660" s="181"/>
      <c r="Z660" s="181"/>
      <c r="AA660" s="182"/>
    </row>
    <row r="661" spans="2:27" ht="20.100000000000001" hidden="1" customHeight="1" thickBot="1"/>
    <row r="662" spans="2:27" ht="20.100000000000001" hidden="1" customHeight="1" thickBot="1">
      <c r="B662" s="155"/>
      <c r="C662" s="156"/>
      <c r="D662" s="156"/>
      <c r="E662" s="156"/>
      <c r="F662" s="156"/>
      <c r="G662" s="157"/>
      <c r="H662" s="158"/>
      <c r="I662" s="159" t="str">
        <f>'ورود اطلاعات'!$C$6</f>
        <v>مدیریت آموزش و پرورش تهران</v>
      </c>
      <c r="J662" s="160"/>
      <c r="K662" s="160"/>
      <c r="L662" s="160"/>
      <c r="M662" s="160"/>
      <c r="N662" s="160"/>
      <c r="O662" s="160"/>
      <c r="P662" s="160"/>
      <c r="Q662" s="161"/>
      <c r="R662" s="158"/>
      <c r="S662" s="162" t="str">
        <f>'ورود نمرات'!$A$3</f>
        <v>نام</v>
      </c>
      <c r="T662" s="163"/>
      <c r="U662" s="164"/>
      <c r="V662" s="165" t="str">
        <f>'ورود نمرات'!$A$28</f>
        <v xml:space="preserve">علی </v>
      </c>
      <c r="W662" s="156"/>
      <c r="X662" s="156"/>
      <c r="Y662" s="156"/>
      <c r="Z662" s="156"/>
      <c r="AA662" s="157"/>
    </row>
    <row r="663" spans="2:27" ht="20.100000000000001" hidden="1" customHeight="1">
      <c r="B663" s="166"/>
      <c r="C663" s="167"/>
      <c r="D663" s="167"/>
      <c r="E663" s="167"/>
      <c r="F663" s="167"/>
      <c r="G663" s="168"/>
      <c r="H663" s="158"/>
      <c r="I663" s="162" t="str">
        <f>'ورود اطلاعات'!$A$7</f>
        <v>نام واحد آموزشی</v>
      </c>
      <c r="J663" s="163"/>
      <c r="K663" s="164"/>
      <c r="L663" s="169" t="str">
        <f>'ورود اطلاعات'!$C$7</f>
        <v>دبیرستان دانش پسند</v>
      </c>
      <c r="M663" s="170"/>
      <c r="N663" s="170"/>
      <c r="O663" s="170"/>
      <c r="P663" s="170"/>
      <c r="Q663" s="171"/>
      <c r="R663" s="158"/>
      <c r="S663" s="172" t="str">
        <f>'ورود نمرات'!$B$3</f>
        <v>نام خانوادگی</v>
      </c>
      <c r="T663" s="173"/>
      <c r="U663" s="174"/>
      <c r="V663" s="175" t="str">
        <f>'ورود نمرات'!$B$28</f>
        <v>كبیری بهشت خواه</v>
      </c>
      <c r="W663" s="167"/>
      <c r="X663" s="167"/>
      <c r="Y663" s="167"/>
      <c r="Z663" s="167"/>
      <c r="AA663" s="168"/>
    </row>
    <row r="664" spans="2:27" ht="20.100000000000001" hidden="1" customHeight="1">
      <c r="B664" s="166"/>
      <c r="C664" s="167"/>
      <c r="D664" s="167"/>
      <c r="E664" s="167"/>
      <c r="F664" s="167"/>
      <c r="G664" s="168"/>
      <c r="H664" s="158"/>
      <c r="I664" s="172" t="str">
        <f>'ورود اطلاعات'!$A$2</f>
        <v>سال تحصیلی</v>
      </c>
      <c r="J664" s="173"/>
      <c r="K664" s="174"/>
      <c r="L664" s="175" t="str">
        <f>'ورود اطلاعات'!$C$2</f>
        <v>1402-1403</v>
      </c>
      <c r="M664" s="167"/>
      <c r="N664" s="167"/>
      <c r="O664" s="167"/>
      <c r="P664" s="167"/>
      <c r="Q664" s="168"/>
      <c r="R664" s="158"/>
      <c r="S664" s="172" t="str">
        <f>'ورود اطلاعات'!$A$4</f>
        <v>رشته</v>
      </c>
      <c r="T664" s="173"/>
      <c r="U664" s="174"/>
      <c r="V664" s="175" t="str">
        <f>'ورود اطلاعات'!$C$4</f>
        <v>انسانی</v>
      </c>
      <c r="W664" s="167"/>
      <c r="X664" s="167"/>
      <c r="Y664" s="167"/>
      <c r="Z664" s="167"/>
      <c r="AA664" s="168"/>
    </row>
    <row r="665" spans="2:27" ht="20.100000000000001" hidden="1" customHeight="1">
      <c r="B665" s="166"/>
      <c r="C665" s="167"/>
      <c r="D665" s="167"/>
      <c r="E665" s="167"/>
      <c r="F665" s="167"/>
      <c r="G665" s="168"/>
      <c r="H665" s="158"/>
      <c r="I665" s="172" t="str">
        <f>'ورود اطلاعات'!$A$3</f>
        <v>نوبت امتحانی</v>
      </c>
      <c r="J665" s="173"/>
      <c r="K665" s="174"/>
      <c r="L665" s="175" t="str">
        <f>'ورود اطلاعات'!$C$3</f>
        <v>نوبت اول</v>
      </c>
      <c r="M665" s="167"/>
      <c r="N665" s="167"/>
      <c r="O665" s="167"/>
      <c r="P665" s="167"/>
      <c r="Q665" s="168"/>
      <c r="R665" s="158"/>
      <c r="S665" s="172" t="str">
        <f>'لیست کنترل نمرات مستمر و پایانی'!$AO$1</f>
        <v>معدل</v>
      </c>
      <c r="T665" s="173"/>
      <c r="U665" s="174"/>
      <c r="V665" s="176">
        <f>'لیست کنترل نمرات مستمر و پایانی'!$AO$28</f>
        <v>14.356060606060606</v>
      </c>
      <c r="W665" s="167"/>
      <c r="X665" s="167"/>
      <c r="Y665" s="167"/>
      <c r="Z665" s="167"/>
      <c r="AA665" s="168"/>
    </row>
    <row r="666" spans="2:27" ht="20.100000000000001" hidden="1" customHeight="1" thickBot="1">
      <c r="B666" s="166"/>
      <c r="C666" s="167"/>
      <c r="D666" s="167"/>
      <c r="E666" s="167"/>
      <c r="F666" s="167"/>
      <c r="G666" s="168"/>
      <c r="H666" s="158"/>
      <c r="I666" s="177" t="str">
        <f>'ورود اطلاعات'!$A$5</f>
        <v>کلاس</v>
      </c>
      <c r="J666" s="178"/>
      <c r="K666" s="179"/>
      <c r="L666" s="180">
        <f>'ورود اطلاعات'!$C$5</f>
        <v>102</v>
      </c>
      <c r="M666" s="181"/>
      <c r="N666" s="181"/>
      <c r="O666" s="181"/>
      <c r="P666" s="181"/>
      <c r="Q666" s="182"/>
      <c r="R666" s="158"/>
      <c r="S666" s="177" t="str">
        <f>'لیست کنترل نمرات مستمر و پایانی'!$AP$1</f>
        <v>رتبه کلاسی</v>
      </c>
      <c r="T666" s="178"/>
      <c r="U666" s="179"/>
      <c r="V666" s="180">
        <f>'لیست کنترل نمرات مستمر و پایانی'!$AP$28</f>
        <v>26</v>
      </c>
      <c r="W666" s="181"/>
      <c r="X666" s="181"/>
      <c r="Y666" s="181"/>
      <c r="Z666" s="181"/>
      <c r="AA666" s="182"/>
    </row>
    <row r="667" spans="2:27" ht="20.100000000000001" hidden="1" customHeight="1" thickBot="1">
      <c r="B667" s="183"/>
      <c r="C667" s="184"/>
      <c r="D667" s="184"/>
      <c r="E667" s="184"/>
      <c r="F667" s="184"/>
      <c r="G667" s="185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  <c r="AA667" s="158"/>
    </row>
    <row r="668" spans="2:27" ht="20.100000000000001" hidden="1" customHeight="1" thickBot="1">
      <c r="B668" s="186" t="s">
        <v>23</v>
      </c>
      <c r="C668" s="187" t="s">
        <v>9</v>
      </c>
      <c r="D668" s="188"/>
      <c r="E668" s="188"/>
      <c r="F668" s="189"/>
      <c r="G668" s="190" t="s">
        <v>20</v>
      </c>
      <c r="H668" s="191" t="s">
        <v>15</v>
      </c>
      <c r="I668" s="191" t="s">
        <v>16</v>
      </c>
      <c r="J668" s="191" t="s">
        <v>21</v>
      </c>
      <c r="K668" s="188" t="s">
        <v>22</v>
      </c>
      <c r="L668" s="188"/>
      <c r="M668" s="191" t="s">
        <v>19</v>
      </c>
      <c r="N668" s="192" t="s">
        <v>24</v>
      </c>
      <c r="O668" s="155"/>
      <c r="P668" s="156"/>
      <c r="Q668" s="156"/>
      <c r="R668" s="156"/>
      <c r="S668" s="156"/>
      <c r="T668" s="156"/>
      <c r="U668" s="156"/>
      <c r="V668" s="156"/>
      <c r="W668" s="156"/>
      <c r="X668" s="156"/>
      <c r="Y668" s="156"/>
      <c r="Z668" s="156"/>
      <c r="AA668" s="157"/>
    </row>
    <row r="669" spans="2:27" ht="20.100000000000001" hidden="1" customHeight="1">
      <c r="B669" s="193">
        <v>1</v>
      </c>
      <c r="C669" s="194" t="str">
        <f>IF('لیست کنترل نمرات مستمر و پایانی'!$C$1&gt;0,'لیست کنترل نمرات مستمر و پایانی'!$C$1,"-----")</f>
        <v>قرآن</v>
      </c>
      <c r="D669" s="195"/>
      <c r="E669" s="195"/>
      <c r="F669" s="196"/>
      <c r="G669" s="197">
        <f>IF(J669="--","--",'لیست کنترل نمرات مستمر و پایانی'!$C$2)</f>
        <v>2</v>
      </c>
      <c r="H669" s="198">
        <f>IF('لیست کنترل نمرات مستمر و پایانی'!$C$28&gt;0,'لیست کنترل نمرات مستمر و پایانی'!$C$28,"--")</f>
        <v>19</v>
      </c>
      <c r="I669" s="198">
        <f>IF('لیست کنترل نمرات مستمر و پایانی'!$D$28&gt;0,'لیست کنترل نمرات مستمر و پایانی'!$D$28,"--")</f>
        <v>18</v>
      </c>
      <c r="J669" s="198">
        <f>IF('4'!$C$28&gt;0,'4'!$C$28,"--")</f>
        <v>18.5</v>
      </c>
      <c r="K669" s="170">
        <f>IF(J669="--","--",'4'!$C$48)</f>
        <v>17.25</v>
      </c>
      <c r="L669" s="170"/>
      <c r="M669" s="198">
        <f>IF(J669="--","--",رتبه!$AO$28)</f>
        <v>19</v>
      </c>
      <c r="N669" s="199">
        <f t="shared" ref="N669:N687" si="24">IF(J669="--","--",J669-K669)</f>
        <v>1.25</v>
      </c>
      <c r="O669" s="166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8"/>
    </row>
    <row r="670" spans="2:27" ht="20.100000000000001" hidden="1" customHeight="1">
      <c r="B670" s="200">
        <v>2</v>
      </c>
      <c r="C670" s="201" t="str">
        <f>IF('لیست کنترل نمرات مستمر و پایانی'!$E$1&gt;0,'لیست کنترل نمرات مستمر و پایانی'!$E$1,"-----")</f>
        <v>معارف اسلامی</v>
      </c>
      <c r="D670" s="202"/>
      <c r="E670" s="202"/>
      <c r="F670" s="203"/>
      <c r="G670" s="204">
        <f>IF(J670="--","--",'لیست کنترل نمرات مستمر و پایانی'!$E$2)</f>
        <v>2</v>
      </c>
      <c r="H670" s="205">
        <f>IF('لیست کنترل نمرات مستمر و پایانی'!$E$28&gt;0,'لیست کنترل نمرات مستمر و پایانی'!$E$28,"--")</f>
        <v>16</v>
      </c>
      <c r="I670" s="205">
        <f>IF('لیست کنترل نمرات مستمر و پایانی'!$F$28&gt;0,'لیست کنترل نمرات مستمر و پایانی'!$F$28,"--")</f>
        <v>12</v>
      </c>
      <c r="J670" s="205">
        <f>IF('4'!$E$28&gt;0,'4'!$E$28,"--")</f>
        <v>13.5</v>
      </c>
      <c r="K670" s="206">
        <f>IF(J670="--","--",'4'!$E$48)</f>
        <v>15.25</v>
      </c>
      <c r="L670" s="206"/>
      <c r="M670" s="205">
        <f>IF(J670="--","--",رتبه!$AQ$28)</f>
        <v>29</v>
      </c>
      <c r="N670" s="207">
        <f t="shared" si="24"/>
        <v>-1.75</v>
      </c>
      <c r="O670" s="166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8"/>
    </row>
    <row r="671" spans="2:27" ht="20.100000000000001" hidden="1" customHeight="1">
      <c r="B671" s="208">
        <v>3</v>
      </c>
      <c r="C671" s="209" t="str">
        <f>IF('لیست کنترل نمرات مستمر و پایانی'!$G$1&gt;0,'لیست کنترل نمرات مستمر و پایانی'!$G$1,"-----")</f>
        <v>فلسفه</v>
      </c>
      <c r="D671" s="210"/>
      <c r="E671" s="210"/>
      <c r="F671" s="211"/>
      <c r="G671" s="212">
        <f>IF(J671="--","--",'لیست کنترل نمرات مستمر و پایانی'!$G$2)</f>
        <v>2</v>
      </c>
      <c r="H671" s="213">
        <f>IF('لیست کنترل نمرات مستمر و پایانی'!$G$28&gt;0,'لیست کنترل نمرات مستمر و پایانی'!$G$28,"--")</f>
        <v>14</v>
      </c>
      <c r="I671" s="213">
        <f>IF('لیست کنترل نمرات مستمر و پایانی'!$H$28&gt;0,'لیست کنترل نمرات مستمر و پایانی'!$H$28,"--")</f>
        <v>7</v>
      </c>
      <c r="J671" s="213">
        <f>IF('4'!$G$28&gt;0,'4'!$G$28,"--")</f>
        <v>9.5</v>
      </c>
      <c r="K671" s="167">
        <f>IF(J671="--","--",'4'!$G$48)</f>
        <v>13.25</v>
      </c>
      <c r="L671" s="167"/>
      <c r="M671" s="213">
        <f>IF(J671="--","--",رتبه!$AS$28)</f>
        <v>30</v>
      </c>
      <c r="N671" s="214">
        <f t="shared" si="24"/>
        <v>-3.75</v>
      </c>
      <c r="O671" s="166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8"/>
    </row>
    <row r="672" spans="2:27" ht="20.100000000000001" hidden="1" customHeight="1">
      <c r="B672" s="200">
        <v>4</v>
      </c>
      <c r="C672" s="201" t="str">
        <f>IF('لیست کنترل نمرات مستمر و پایانی'!$I$1&gt;0,'لیست کنترل نمرات مستمر و پایانی'!$I$1,"-----")</f>
        <v>منطق</v>
      </c>
      <c r="D672" s="202"/>
      <c r="E672" s="202"/>
      <c r="F672" s="203"/>
      <c r="G672" s="204">
        <f>IF(J672="--","--",'لیست کنترل نمرات مستمر و پایانی'!$I$2)</f>
        <v>1</v>
      </c>
      <c r="H672" s="205">
        <f>IF('لیست کنترل نمرات مستمر و پایانی'!$I$28&gt;0,'لیست کنترل نمرات مستمر و پایانی'!$I$28,"--")</f>
        <v>18</v>
      </c>
      <c r="I672" s="205">
        <f>IF('لیست کنترل نمرات مستمر و پایانی'!$J$28&gt;0,'لیست کنترل نمرات مستمر و پایانی'!$J$28,"--")</f>
        <v>14</v>
      </c>
      <c r="J672" s="205">
        <f>IF('4'!$I$28&gt;0,'4'!$I$28,"--")</f>
        <v>15.5</v>
      </c>
      <c r="K672" s="206">
        <f>IF(J672="--","--",'4'!$I$48)</f>
        <v>18</v>
      </c>
      <c r="L672" s="206"/>
      <c r="M672" s="205">
        <f>IF(J672="--","--",رتبه!$AU$28)</f>
        <v>36</v>
      </c>
      <c r="N672" s="207">
        <f t="shared" si="24"/>
        <v>-2.5</v>
      </c>
      <c r="O672" s="166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8"/>
    </row>
    <row r="673" spans="2:27" ht="20.100000000000001" hidden="1" customHeight="1">
      <c r="B673" s="208">
        <v>5</v>
      </c>
      <c r="C673" s="209" t="str">
        <f>IF('لیست کنترل نمرات مستمر و پایانی'!$K$1&gt;0,'لیست کنترل نمرات مستمر و پایانی'!$K$1,"-----")</f>
        <v>جامعه شناسی</v>
      </c>
      <c r="D673" s="210"/>
      <c r="E673" s="210"/>
      <c r="F673" s="211"/>
      <c r="G673" s="212">
        <f>IF(J673="--","--",'لیست کنترل نمرات مستمر و پایانی'!$K$2)</f>
        <v>3</v>
      </c>
      <c r="H673" s="213">
        <f>IF('لیست کنترل نمرات مستمر و پایانی'!$K$28&gt;0,'لیست کنترل نمرات مستمر و پایانی'!$K$28,"--")</f>
        <v>14</v>
      </c>
      <c r="I673" s="213">
        <f>IF('لیست کنترل نمرات مستمر و پایانی'!$L$28&gt;0,'لیست کنترل نمرات مستمر و پایانی'!$L$28,"--")</f>
        <v>14</v>
      </c>
      <c r="J673" s="213">
        <f>IF('4'!$K$28&gt;0,'4'!$K$28,"--")</f>
        <v>14</v>
      </c>
      <c r="K673" s="167">
        <f>IF(J673="--","--",'4'!$K$48)</f>
        <v>14.25</v>
      </c>
      <c r="L673" s="167"/>
      <c r="M673" s="213">
        <f>IF(J673="--","--",رتبه!$AW$28)</f>
        <v>25</v>
      </c>
      <c r="N673" s="214">
        <f t="shared" si="24"/>
        <v>-0.25</v>
      </c>
      <c r="O673" s="166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8"/>
    </row>
    <row r="674" spans="2:27" ht="20.100000000000001" hidden="1" customHeight="1">
      <c r="B674" s="200">
        <v>6</v>
      </c>
      <c r="C674" s="201" t="str">
        <f>IF('لیست کنترل نمرات مستمر و پایانی'!$M$1&gt;0,'لیست کنترل نمرات مستمر و پایانی'!$M$1,"-----")</f>
        <v>روان شناسی</v>
      </c>
      <c r="D674" s="202"/>
      <c r="E674" s="202"/>
      <c r="F674" s="203"/>
      <c r="G674" s="204">
        <f>IF(J674="--","--",'لیست کنترل نمرات مستمر و پایانی'!$M$2)</f>
        <v>3</v>
      </c>
      <c r="H674" s="205">
        <f>IF('لیست کنترل نمرات مستمر و پایانی'!$M$28&gt;0,'لیست کنترل نمرات مستمر و پایانی'!$M$28,"--")</f>
        <v>16</v>
      </c>
      <c r="I674" s="205">
        <f>IF('لیست کنترل نمرات مستمر و پایانی'!$N$28&gt;0,'لیست کنترل نمرات مستمر و پایانی'!$N$28,"--")</f>
        <v>7</v>
      </c>
      <c r="J674" s="205">
        <f>IF('4'!$M$28&gt;0,'4'!$M$28,"--")</f>
        <v>10</v>
      </c>
      <c r="K674" s="206">
        <f>IF(J674="--","--",'4'!$M$48)</f>
        <v>12.25</v>
      </c>
      <c r="L674" s="206"/>
      <c r="M674" s="205">
        <f>IF(J674="--","--",رتبه!$AY$28)</f>
        <v>23</v>
      </c>
      <c r="N674" s="207">
        <f t="shared" si="24"/>
        <v>-2.25</v>
      </c>
      <c r="O674" s="166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8"/>
    </row>
    <row r="675" spans="2:27" ht="20.100000000000001" hidden="1" customHeight="1">
      <c r="B675" s="208">
        <v>7</v>
      </c>
      <c r="C675" s="209" t="str">
        <f>IF('لیست کنترل نمرات مستمر و پایانی'!$O$1&gt;0,'لیست کنترل نمرات مستمر و پایانی'!$O$1,"-----")</f>
        <v>زبان انگلیسی</v>
      </c>
      <c r="D675" s="210"/>
      <c r="E675" s="210"/>
      <c r="F675" s="211"/>
      <c r="G675" s="212">
        <f>IF(J675="--","--",'لیست کنترل نمرات مستمر و پایانی'!$O$2)</f>
        <v>1</v>
      </c>
      <c r="H675" s="213">
        <f>IF('لیست کنترل نمرات مستمر و پایانی'!$O$28&gt;0,'لیست کنترل نمرات مستمر و پایانی'!$O$28,"--")</f>
        <v>10</v>
      </c>
      <c r="I675" s="213">
        <f>IF('لیست کنترل نمرات مستمر و پایانی'!$P$28&gt;0,'لیست کنترل نمرات مستمر و پایانی'!$P$28,"--")</f>
        <v>10</v>
      </c>
      <c r="J675" s="213">
        <f>IF('4'!$O$28&gt;0,'4'!$O$28,"--")</f>
        <v>10</v>
      </c>
      <c r="K675" s="167">
        <f>IF(J675="--","--",'4'!$O$48)</f>
        <v>11.25</v>
      </c>
      <c r="L675" s="167"/>
      <c r="M675" s="213">
        <f>IF(J675="--","--",رتبه!$BA$28)</f>
        <v>20</v>
      </c>
      <c r="N675" s="214">
        <f t="shared" si="24"/>
        <v>-1.25</v>
      </c>
      <c r="O675" s="166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8"/>
    </row>
    <row r="676" spans="2:27" ht="20.100000000000001" hidden="1" customHeight="1">
      <c r="B676" s="200">
        <v>8</v>
      </c>
      <c r="C676" s="201" t="str">
        <f>IF('لیست کنترل نمرات مستمر و پایانی'!$Q$1&gt;0,'لیست کنترل نمرات مستمر و پایانی'!$Q$1,"-----")</f>
        <v>ادبیات فارسی</v>
      </c>
      <c r="D676" s="202"/>
      <c r="E676" s="202"/>
      <c r="F676" s="203"/>
      <c r="G676" s="204">
        <f>IF(J676="--","--",'لیست کنترل نمرات مستمر و پایانی'!$Q$2)</f>
        <v>2</v>
      </c>
      <c r="H676" s="205">
        <f>IF('لیست کنترل نمرات مستمر و پایانی'!$Q$28&gt;0,'لیست کنترل نمرات مستمر و پایانی'!$Q$28,"--")</f>
        <v>10</v>
      </c>
      <c r="I676" s="205">
        <f>IF('لیست کنترل نمرات مستمر و پایانی'!$R$28&gt;0,'لیست کنترل نمرات مستمر و پایانی'!$R$28,"--")</f>
        <v>1</v>
      </c>
      <c r="J676" s="205">
        <f>IF('4'!$Q$28&gt;0,'4'!$Q$28,"--")</f>
        <v>4</v>
      </c>
      <c r="K676" s="206">
        <f>IF(J676="--","--",'4'!$Q$48)</f>
        <v>8.25</v>
      </c>
      <c r="L676" s="206"/>
      <c r="M676" s="205">
        <f>IF(J676="--","--",رتبه!$BC$28)</f>
        <v>29</v>
      </c>
      <c r="N676" s="207">
        <f t="shared" si="24"/>
        <v>-4.25</v>
      </c>
      <c r="O676" s="166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8"/>
    </row>
    <row r="677" spans="2:27" ht="20.100000000000001" hidden="1" customHeight="1">
      <c r="B677" s="208">
        <v>9</v>
      </c>
      <c r="C677" s="209" t="str">
        <f>IF('لیست کنترل نمرات مستمر و پایانی'!$S$1&gt;0,'لیست کنترل نمرات مستمر و پایانی'!$S$1,"-----")</f>
        <v>قافیه و عروض</v>
      </c>
      <c r="D677" s="210"/>
      <c r="E677" s="210"/>
      <c r="F677" s="211"/>
      <c r="G677" s="212">
        <f>IF(J677="--","--",'لیست کنترل نمرات مستمر و پایانی'!$S$2)</f>
        <v>2</v>
      </c>
      <c r="H677" s="213">
        <f>IF('لیست کنترل نمرات مستمر و پایانی'!$S$28&gt;0,'لیست کنترل نمرات مستمر و پایانی'!$S$28,"--")</f>
        <v>13.5</v>
      </c>
      <c r="I677" s="213">
        <f>IF('لیست کنترل نمرات مستمر و پایانی'!$T$28&gt;0,'لیست کنترل نمرات مستمر و پایانی'!$T$28,"--")</f>
        <v>2.5</v>
      </c>
      <c r="J677" s="213">
        <f>IF('4'!$S$28&gt;0,'4'!$S$28,"--")</f>
        <v>6.25</v>
      </c>
      <c r="K677" s="167">
        <f>IF(J677="--","--",'4'!$S$48)</f>
        <v>11.5</v>
      </c>
      <c r="L677" s="167"/>
      <c r="M677" s="213">
        <f>IF(J677="--","--",رتبه!$BE$28)</f>
        <v>40</v>
      </c>
      <c r="N677" s="214">
        <f t="shared" si="24"/>
        <v>-5.25</v>
      </c>
      <c r="O677" s="166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8"/>
    </row>
    <row r="678" spans="2:27" ht="20.100000000000001" hidden="1" customHeight="1">
      <c r="B678" s="200">
        <v>10</v>
      </c>
      <c r="C678" s="201" t="str">
        <f>IF('لیست کنترل نمرات مستمر و پایانی'!$U$1&gt;0,'لیست کنترل نمرات مستمر و پایانی'!$U$1,"-----")</f>
        <v>عربی</v>
      </c>
      <c r="D678" s="202"/>
      <c r="E678" s="202"/>
      <c r="F678" s="203"/>
      <c r="G678" s="204">
        <f>IF(J678="--","--",'لیست کنترل نمرات مستمر و پایانی'!$U$2)</f>
        <v>2</v>
      </c>
      <c r="H678" s="205">
        <f>IF('لیست کنترل نمرات مستمر و پایانی'!$U$28&gt;0,'لیست کنترل نمرات مستمر و پایانی'!$U$28,"--")</f>
        <v>20</v>
      </c>
      <c r="I678" s="205">
        <f>IF('لیست کنترل نمرات مستمر و پایانی'!$V$28&gt;0,'لیست کنترل نمرات مستمر و پایانی'!$V$28,"--")</f>
        <v>20</v>
      </c>
      <c r="J678" s="205">
        <f>IF('4'!$U$28&gt;0,'4'!$U$28,"--")</f>
        <v>20</v>
      </c>
      <c r="K678" s="206">
        <f>IF(J678="--","--",'4'!$U$48)</f>
        <v>19.25</v>
      </c>
      <c r="L678" s="206"/>
      <c r="M678" s="205">
        <f>IF(J678="--","--",رتبه!$BG$28)</f>
        <v>1</v>
      </c>
      <c r="N678" s="207">
        <f t="shared" si="24"/>
        <v>0.75</v>
      </c>
      <c r="O678" s="166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8"/>
    </row>
    <row r="679" spans="2:27" ht="20.100000000000001" hidden="1" customHeight="1">
      <c r="B679" s="208">
        <v>11</v>
      </c>
      <c r="C679" s="209" t="str">
        <f>IF('لیست کنترل نمرات مستمر و پایانی'!$W$1&gt;0,'لیست کنترل نمرات مستمر و پایانی'!$W$1,"-----")</f>
        <v>ریاضی</v>
      </c>
      <c r="D679" s="210"/>
      <c r="E679" s="210"/>
      <c r="F679" s="211"/>
      <c r="G679" s="212">
        <f>IF(J679="--","--",'لیست کنترل نمرات مستمر و پایانی'!$W$2)</f>
        <v>4</v>
      </c>
      <c r="H679" s="213">
        <f>IF('لیست کنترل نمرات مستمر و پایانی'!$W$28&gt;0,'لیست کنترل نمرات مستمر و پایانی'!$W$28,"--")</f>
        <v>7</v>
      </c>
      <c r="I679" s="213">
        <f>IF('لیست کنترل نمرات مستمر و پایانی'!$X$28&gt;0,'لیست کنترل نمرات مستمر و پایانی'!$X$28,"--")</f>
        <v>5</v>
      </c>
      <c r="J679" s="213">
        <f>IF('4'!$W$28&gt;0,'4'!$W$28,"--")</f>
        <v>5.75</v>
      </c>
      <c r="K679" s="167">
        <f>IF(J679="--","--",'4'!$W$48)</f>
        <v>12.5</v>
      </c>
      <c r="L679" s="167"/>
      <c r="M679" s="213">
        <f>IF(J679="--","--",رتبه!$BI$28)</f>
        <v>41</v>
      </c>
      <c r="N679" s="214">
        <f t="shared" si="24"/>
        <v>-6.75</v>
      </c>
      <c r="O679" s="166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8"/>
    </row>
    <row r="680" spans="2:27" ht="20.100000000000001" hidden="1" customHeight="1">
      <c r="B680" s="200">
        <v>12</v>
      </c>
      <c r="C680" s="201" t="str">
        <f>IF('لیست کنترل نمرات مستمر و پایانی'!$Y$1&gt;0,'لیست کنترل نمرات مستمر و پایانی'!$Y$1,"-----")</f>
        <v>زیست شناسی</v>
      </c>
      <c r="D680" s="202"/>
      <c r="E680" s="202"/>
      <c r="F680" s="203"/>
      <c r="G680" s="204">
        <f>IF(J680="--","--",'لیست کنترل نمرات مستمر و پایانی'!$Y$2)</f>
        <v>4</v>
      </c>
      <c r="H680" s="205">
        <f>IF('لیست کنترل نمرات مستمر و پایانی'!$Y$28&gt;0,'لیست کنترل نمرات مستمر و پایانی'!$Y$28,"--")</f>
        <v>20</v>
      </c>
      <c r="I680" s="205">
        <f>IF('لیست کنترل نمرات مستمر و پایانی'!$Z$28&gt;0,'لیست کنترل نمرات مستمر و پایانی'!$Z$28,"--")</f>
        <v>17</v>
      </c>
      <c r="J680" s="205">
        <f>IF('4'!$Y$28&gt;0,'4'!$Y$28,"--")</f>
        <v>18</v>
      </c>
      <c r="K680" s="206">
        <f>IF(J680="--","--",'4'!$Y$48)</f>
        <v>17</v>
      </c>
      <c r="L680" s="206"/>
      <c r="M680" s="205">
        <f>IF(J680="--","--",رتبه!$BK$28)</f>
        <v>26</v>
      </c>
      <c r="N680" s="207">
        <f t="shared" si="24"/>
        <v>1</v>
      </c>
      <c r="O680" s="166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8"/>
    </row>
    <row r="681" spans="2:27" ht="20.100000000000001" hidden="1" customHeight="1">
      <c r="B681" s="208">
        <v>13</v>
      </c>
      <c r="C681" s="209" t="str">
        <f>IF('لیست کنترل نمرات مستمر و پایانی'!$AA$1&gt;0,'لیست کنترل نمرات مستمر و پایانی'!$AA$1,"-----")</f>
        <v>جغرافیای استان</v>
      </c>
      <c r="D681" s="210"/>
      <c r="E681" s="210"/>
      <c r="F681" s="211"/>
      <c r="G681" s="212">
        <f>IF(J681="--","--",'لیست کنترل نمرات مستمر و پایانی'!$AA$2)</f>
        <v>3</v>
      </c>
      <c r="H681" s="213">
        <f>IF('لیست کنترل نمرات مستمر و پایانی'!$AA$28&gt;0,'لیست کنترل نمرات مستمر و پایانی'!$AA$28,"--")</f>
        <v>20</v>
      </c>
      <c r="I681" s="213">
        <f>IF('لیست کنترل نمرات مستمر و پایانی'!$AB$28&gt;0,'لیست کنترل نمرات مستمر و پایانی'!$AB$28,"--")</f>
        <v>20</v>
      </c>
      <c r="J681" s="213">
        <f>IF('4'!$AA$28&gt;0,'4'!$AA$28,"--")</f>
        <v>20</v>
      </c>
      <c r="K681" s="167">
        <f>IF(J681="--","--",'4'!$AA$48)</f>
        <v>16.5</v>
      </c>
      <c r="L681" s="167"/>
      <c r="M681" s="213">
        <f>IF(J681="--","--",رتبه!$BM$28)</f>
        <v>1</v>
      </c>
      <c r="N681" s="214">
        <f t="shared" si="24"/>
        <v>3.5</v>
      </c>
      <c r="O681" s="166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8"/>
    </row>
    <row r="682" spans="2:27" ht="20.100000000000001" hidden="1" customHeight="1">
      <c r="B682" s="200">
        <v>14</v>
      </c>
      <c r="C682" s="201" t="str">
        <f>IF('لیست کنترل نمرات مستمر و پایانی'!$AC$1&gt;0,'لیست کنترل نمرات مستمر و پایانی'!$AC$1,"-----")</f>
        <v>نگارش</v>
      </c>
      <c r="D682" s="202"/>
      <c r="E682" s="202"/>
      <c r="F682" s="203"/>
      <c r="G682" s="204">
        <f>IF(J682="--","--",'لیست کنترل نمرات مستمر و پایانی'!$AC$2)</f>
        <v>2</v>
      </c>
      <c r="H682" s="205">
        <f>IF('لیست کنترل نمرات مستمر و پایانی'!$AC$28&gt;0,'لیست کنترل نمرات مستمر و پایانی'!$AC$28,"--")</f>
        <v>20</v>
      </c>
      <c r="I682" s="205">
        <f>IF('لیست کنترل نمرات مستمر و پایانی'!$AD$28&gt;0,'لیست کنترل نمرات مستمر و پایانی'!$AD$28,"--")</f>
        <v>20</v>
      </c>
      <c r="J682" s="205">
        <f>IF('4'!$AC$28&gt;0,'4'!$AC$28,"--")</f>
        <v>20</v>
      </c>
      <c r="K682" s="206">
        <f>IF(J682="--","--",'4'!$AC$48)</f>
        <v>19.75</v>
      </c>
      <c r="L682" s="206"/>
      <c r="M682" s="205">
        <f>IF(J682="--","--",رتبه!$BO$28)</f>
        <v>1</v>
      </c>
      <c r="N682" s="207">
        <f t="shared" si="24"/>
        <v>0.25</v>
      </c>
      <c r="O682" s="166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8"/>
    </row>
    <row r="683" spans="2:27" ht="20.100000000000001" hidden="1" customHeight="1">
      <c r="B683" s="208">
        <v>15</v>
      </c>
      <c r="C683" s="209" t="str">
        <f>IF('لیست کنترل نمرات مستمر و پایانی'!$AE$1&gt;0,'لیست کنترل نمرات مستمر و پایانی'!$AE$1,"-----")</f>
        <v>متون ادبی</v>
      </c>
      <c r="D683" s="210"/>
      <c r="E683" s="210"/>
      <c r="F683" s="211"/>
      <c r="G683" s="212">
        <f>IF(J683="--","--",'لیست کنترل نمرات مستمر و پایانی'!$AE$2)</f>
        <v>2</v>
      </c>
      <c r="H683" s="213">
        <f>IF('لیست کنترل نمرات مستمر و پایانی'!$AE$28&gt;0,'لیست کنترل نمرات مستمر و پایانی'!$AE$28,"--")</f>
        <v>20</v>
      </c>
      <c r="I683" s="213">
        <f>IF('لیست کنترل نمرات مستمر و پایانی'!$AF$28&gt;0,'لیست کنترل نمرات مستمر و پایانی'!$AF$28,"--")</f>
        <v>20</v>
      </c>
      <c r="J683" s="213">
        <f>IF('4'!$AE$28&gt;0,'4'!$AE$28,"--")</f>
        <v>20</v>
      </c>
      <c r="K683" s="167">
        <f>IF(J683="--","--",'4'!$AE$48)</f>
        <v>19.25</v>
      </c>
      <c r="L683" s="167"/>
      <c r="M683" s="213">
        <f>IF(J683="--","--",رتبه!$BQ$28)</f>
        <v>1</v>
      </c>
      <c r="N683" s="214">
        <f t="shared" si="24"/>
        <v>0.75</v>
      </c>
      <c r="O683" s="166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8"/>
    </row>
    <row r="684" spans="2:27" ht="20.100000000000001" hidden="1" customHeight="1">
      <c r="B684" s="200">
        <v>16</v>
      </c>
      <c r="C684" s="201" t="str">
        <f>IF('لیست کنترل نمرات مستمر و پایانی'!$AG$1&gt;0,'لیست کنترل نمرات مستمر و پایانی'!$AG$1,"-----")</f>
        <v>آمادگی دفاعی</v>
      </c>
      <c r="D684" s="202"/>
      <c r="E684" s="202"/>
      <c r="F684" s="203"/>
      <c r="G684" s="204">
        <f>IF(J684="--","--",'لیست کنترل نمرات مستمر و پایانی'!$AG$2)</f>
        <v>3</v>
      </c>
      <c r="H684" s="205">
        <f>IF('لیست کنترل نمرات مستمر و پایانی'!$AG$28&gt;0,'لیست کنترل نمرات مستمر و پایانی'!$AG$28,"--")</f>
        <v>20</v>
      </c>
      <c r="I684" s="205">
        <f>IF('لیست کنترل نمرات مستمر و پایانی'!$AH$28&gt;0,'لیست کنترل نمرات مستمر و پایانی'!$AH$28,"--")</f>
        <v>20</v>
      </c>
      <c r="J684" s="205">
        <f>IF('4'!$AG$28&gt;0,'4'!$AG$28,"--")</f>
        <v>20</v>
      </c>
      <c r="K684" s="206">
        <f>IF(J684="--","--",'4'!$AG$48)</f>
        <v>17.25</v>
      </c>
      <c r="L684" s="206"/>
      <c r="M684" s="205">
        <f>IF(J684="--","--",رتبه!$BS$28)</f>
        <v>1</v>
      </c>
      <c r="N684" s="207">
        <f t="shared" si="24"/>
        <v>2.75</v>
      </c>
      <c r="O684" s="166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8"/>
    </row>
    <row r="685" spans="2:27" ht="20.100000000000001" hidden="1" customHeight="1">
      <c r="B685" s="208">
        <v>17</v>
      </c>
      <c r="C685" s="209" t="str">
        <f>IF('لیست کنترل نمرات مستمر و پایانی'!$AI$1&gt;0,'لیست کنترل نمرات مستمر و پایانی'!$AI$1,"-----")</f>
        <v>تاریخ</v>
      </c>
      <c r="D685" s="210"/>
      <c r="E685" s="210"/>
      <c r="F685" s="211"/>
      <c r="G685" s="212">
        <f>IF(J685="--","--",'لیست کنترل نمرات مستمر و پایانی'!$AI$2)</f>
        <v>2</v>
      </c>
      <c r="H685" s="213">
        <f>IF('لیست کنترل نمرات مستمر و پایانی'!$AI$28&gt;0,'لیست کنترل نمرات مستمر و پایانی'!$AI$28,"--")</f>
        <v>20</v>
      </c>
      <c r="I685" s="213">
        <f>IF('لیست کنترل نمرات مستمر و پایانی'!$AJ$28&gt;0,'لیست کنترل نمرات مستمر و پایانی'!$AJ$28,"--")</f>
        <v>18</v>
      </c>
      <c r="J685" s="213">
        <f>IF('4'!$AI$28&gt;0,'4'!$AI$28,"--")</f>
        <v>18.75</v>
      </c>
      <c r="K685" s="167">
        <f>IF(J685="--","--",'4'!$AI$48)</f>
        <v>18.75</v>
      </c>
      <c r="L685" s="167"/>
      <c r="M685" s="213">
        <f>IF(J685="--","--",رتبه!$BU$28)</f>
        <v>30</v>
      </c>
      <c r="N685" s="214">
        <f t="shared" si="24"/>
        <v>0</v>
      </c>
      <c r="O685" s="166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8"/>
    </row>
    <row r="686" spans="2:27" ht="20.100000000000001" hidden="1" customHeight="1">
      <c r="B686" s="200">
        <v>18</v>
      </c>
      <c r="C686" s="201" t="str">
        <f>IF('لیست کنترل نمرات مستمر و پایانی'!$AK$1&gt;0,'لیست کنترل نمرات مستمر و پایانی'!$AK$1,"-----")</f>
        <v>تربیت بدنی</v>
      </c>
      <c r="D686" s="202"/>
      <c r="E686" s="202"/>
      <c r="F686" s="203"/>
      <c r="G686" s="204">
        <f>IF(J686="--","--",'لیست کنترل نمرات مستمر و پایانی'!$AK$2)</f>
        <v>2</v>
      </c>
      <c r="H686" s="205" t="str">
        <f>IF('لیست کنترل نمرات مستمر و پایانی'!$AK$28&gt;0,'لیست کنترل نمرات مستمر و پایانی'!$AK$28,"--")</f>
        <v>--</v>
      </c>
      <c r="I686" s="205">
        <f>IF('لیست کنترل نمرات مستمر و پایانی'!$AL$28&gt;0,'لیست کنترل نمرات مستمر و پایانی'!$AL$28,"--")</f>
        <v>16</v>
      </c>
      <c r="J686" s="205">
        <f>IF('4'!$AK$28&gt;0,'4'!$AK$28,"--")</f>
        <v>16</v>
      </c>
      <c r="K686" s="206">
        <f>IF(J686="--","--",'4'!$AK$48)</f>
        <v>18.75</v>
      </c>
      <c r="L686" s="206"/>
      <c r="M686" s="205">
        <f>IF(J686="--","--",رتبه!$BW$28)</f>
        <v>33</v>
      </c>
      <c r="N686" s="207">
        <f t="shared" si="24"/>
        <v>-2.75</v>
      </c>
      <c r="O686" s="166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8"/>
    </row>
    <row r="687" spans="2:27" ht="20.100000000000001" hidden="1" customHeight="1" thickBot="1">
      <c r="B687" s="215">
        <v>19</v>
      </c>
      <c r="C687" s="216" t="str">
        <f>IF('لیست کنترل نمرات مستمر و پایانی'!$AM$1&gt;0,'لیست کنترل نمرات مستمر و پایانی'!$AM$1,"-----")</f>
        <v>انضباط</v>
      </c>
      <c r="D687" s="217"/>
      <c r="E687" s="217"/>
      <c r="F687" s="218"/>
      <c r="G687" s="219">
        <f>IF(J687="--","--",'لیست کنترل نمرات مستمر و پایانی'!$AM$2)</f>
        <v>2</v>
      </c>
      <c r="H687" s="220" t="str">
        <f>IF('لیست کنترل نمرات مستمر و پایانی'!$AM$28&gt;0,'لیست کنترل نمرات مستمر و پایانی'!$AM$28,"--")</f>
        <v>--</v>
      </c>
      <c r="I687" s="220">
        <f>IF('لیست کنترل نمرات مستمر و پایانی'!$AN$28&gt;0,'لیست کنترل نمرات مستمر و پایانی'!$AN$28,"--")</f>
        <v>14</v>
      </c>
      <c r="J687" s="220">
        <f>IF('4'!$AM$28&gt;0,'4'!$AM$28,"--")</f>
        <v>14</v>
      </c>
      <c r="K687" s="181">
        <f>IF(J687="--","--",'4'!$AM$48)</f>
        <v>14.5</v>
      </c>
      <c r="L687" s="181"/>
      <c r="M687" s="220">
        <f>IF(J687="--","--",رتبه!$BY$28)</f>
        <v>26</v>
      </c>
      <c r="N687" s="221">
        <f t="shared" si="24"/>
        <v>-0.5</v>
      </c>
      <c r="O687" s="222"/>
      <c r="P687" s="181"/>
      <c r="Q687" s="181"/>
      <c r="R687" s="181"/>
      <c r="S687" s="181"/>
      <c r="T687" s="181"/>
      <c r="U687" s="181"/>
      <c r="V687" s="181"/>
      <c r="W687" s="181"/>
      <c r="X687" s="181"/>
      <c r="Y687" s="181"/>
      <c r="Z687" s="181"/>
      <c r="AA687" s="182"/>
    </row>
    <row r="688" spans="2:27" ht="20.100000000000001" hidden="1" customHeight="1">
      <c r="B688" s="223"/>
      <c r="C688" s="224"/>
      <c r="D688" s="224"/>
      <c r="E688" s="224"/>
      <c r="F688" s="224"/>
      <c r="G688" s="225"/>
      <c r="H688" s="223"/>
      <c r="I688" s="223"/>
      <c r="J688" s="223"/>
      <c r="K688" s="223"/>
      <c r="L688" s="223"/>
      <c r="M688" s="223"/>
      <c r="N688" s="223"/>
      <c r="O688" s="223"/>
      <c r="P688" s="223"/>
      <c r="Q688" s="223"/>
      <c r="R688" s="223"/>
      <c r="S688" s="223"/>
      <c r="T688" s="223"/>
      <c r="U688" s="223"/>
      <c r="V688" s="223"/>
      <c r="W688" s="223"/>
      <c r="X688" s="223"/>
      <c r="Y688" s="223"/>
      <c r="Z688" s="223"/>
      <c r="AA688" s="223"/>
    </row>
    <row r="689" spans="1:28" ht="20.100000000000001" hidden="1" customHeight="1" thickBot="1">
      <c r="A689" s="226"/>
      <c r="B689" s="226"/>
      <c r="C689" s="226"/>
      <c r="D689" s="226"/>
      <c r="E689" s="226"/>
      <c r="F689" s="226"/>
      <c r="G689" s="226"/>
      <c r="H689" s="226"/>
      <c r="I689" s="226"/>
      <c r="J689" s="226"/>
      <c r="K689" s="226"/>
      <c r="L689" s="226"/>
      <c r="M689" s="226"/>
      <c r="N689" s="226"/>
      <c r="O689" s="226"/>
      <c r="P689" s="226"/>
      <c r="Q689" s="226"/>
      <c r="R689" s="226"/>
      <c r="S689" s="226"/>
      <c r="T689" s="226"/>
      <c r="U689" s="226"/>
      <c r="V689" s="226"/>
      <c r="W689" s="226"/>
      <c r="X689" s="226"/>
      <c r="Y689" s="226"/>
      <c r="Z689" s="226"/>
      <c r="AA689" s="226"/>
      <c r="AB689" s="226"/>
    </row>
    <row r="690" spans="1:28" ht="20.100000000000001" hidden="1" customHeight="1" thickBot="1">
      <c r="B690" s="155"/>
      <c r="C690" s="156"/>
      <c r="D690" s="156"/>
      <c r="E690" s="156"/>
      <c r="F690" s="156"/>
      <c r="G690" s="157"/>
      <c r="H690" s="158"/>
      <c r="I690" s="159" t="str">
        <f>'ورود اطلاعات'!$C$6</f>
        <v>مدیریت آموزش و پرورش تهران</v>
      </c>
      <c r="J690" s="160"/>
      <c r="K690" s="160"/>
      <c r="L690" s="160"/>
      <c r="M690" s="160"/>
      <c r="N690" s="160"/>
      <c r="O690" s="160"/>
      <c r="P690" s="160"/>
      <c r="Q690" s="161"/>
      <c r="R690" s="158"/>
      <c r="S690" s="162" t="str">
        <f>'ورود نمرات'!$A$3</f>
        <v>نام</v>
      </c>
      <c r="T690" s="163"/>
      <c r="U690" s="164"/>
      <c r="V690" s="165" t="str">
        <f>'ورود نمرات'!$A$29</f>
        <v xml:space="preserve">محمد </v>
      </c>
      <c r="W690" s="156"/>
      <c r="X690" s="156"/>
      <c r="Y690" s="156"/>
      <c r="Z690" s="156"/>
      <c r="AA690" s="157"/>
    </row>
    <row r="691" spans="1:28" ht="20.100000000000001" hidden="1" customHeight="1">
      <c r="B691" s="166"/>
      <c r="C691" s="167"/>
      <c r="D691" s="167"/>
      <c r="E691" s="167"/>
      <c r="F691" s="167"/>
      <c r="G691" s="168"/>
      <c r="H691" s="158"/>
      <c r="I691" s="162" t="str">
        <f>'ورود اطلاعات'!$A$7</f>
        <v>نام واحد آموزشی</v>
      </c>
      <c r="J691" s="163"/>
      <c r="K691" s="164"/>
      <c r="L691" s="169" t="str">
        <f>'ورود اطلاعات'!$C$7</f>
        <v>دبیرستان دانش پسند</v>
      </c>
      <c r="M691" s="170"/>
      <c r="N691" s="170"/>
      <c r="O691" s="170"/>
      <c r="P691" s="170"/>
      <c r="Q691" s="171"/>
      <c r="R691" s="158"/>
      <c r="S691" s="172" t="str">
        <f>'ورود نمرات'!$B$3</f>
        <v>نام خانوادگی</v>
      </c>
      <c r="T691" s="173"/>
      <c r="U691" s="174"/>
      <c r="V691" s="175" t="str">
        <f>'ورود نمرات'!$B$29</f>
        <v>كرمی</v>
      </c>
      <c r="W691" s="167"/>
      <c r="X691" s="167"/>
      <c r="Y691" s="167"/>
      <c r="Z691" s="167"/>
      <c r="AA691" s="168"/>
    </row>
    <row r="692" spans="1:28" ht="20.100000000000001" hidden="1" customHeight="1">
      <c r="B692" s="166"/>
      <c r="C692" s="167"/>
      <c r="D692" s="167"/>
      <c r="E692" s="167"/>
      <c r="F692" s="167"/>
      <c r="G692" s="168"/>
      <c r="H692" s="158"/>
      <c r="I692" s="172" t="str">
        <f>'ورود اطلاعات'!$A$2</f>
        <v>سال تحصیلی</v>
      </c>
      <c r="J692" s="173"/>
      <c r="K692" s="174"/>
      <c r="L692" s="175" t="str">
        <f>'ورود اطلاعات'!$C$2</f>
        <v>1402-1403</v>
      </c>
      <c r="M692" s="167"/>
      <c r="N692" s="167"/>
      <c r="O692" s="167"/>
      <c r="P692" s="167"/>
      <c r="Q692" s="168"/>
      <c r="R692" s="158"/>
      <c r="S692" s="172" t="str">
        <f>'ورود اطلاعات'!$A$4</f>
        <v>رشته</v>
      </c>
      <c r="T692" s="173"/>
      <c r="U692" s="174"/>
      <c r="V692" s="175" t="str">
        <f>'ورود اطلاعات'!$C$4</f>
        <v>انسانی</v>
      </c>
      <c r="W692" s="167"/>
      <c r="X692" s="167"/>
      <c r="Y692" s="167"/>
      <c r="Z692" s="167"/>
      <c r="AA692" s="168"/>
    </row>
    <row r="693" spans="1:28" ht="20.100000000000001" hidden="1" customHeight="1">
      <c r="B693" s="166"/>
      <c r="C693" s="167"/>
      <c r="D693" s="167"/>
      <c r="E693" s="167"/>
      <c r="F693" s="167"/>
      <c r="G693" s="168"/>
      <c r="H693" s="158"/>
      <c r="I693" s="172" t="str">
        <f>'ورود اطلاعات'!$A$3</f>
        <v>نوبت امتحانی</v>
      </c>
      <c r="J693" s="173"/>
      <c r="K693" s="174"/>
      <c r="L693" s="175" t="str">
        <f>'ورود اطلاعات'!$C$3</f>
        <v>نوبت اول</v>
      </c>
      <c r="M693" s="167"/>
      <c r="N693" s="167"/>
      <c r="O693" s="167"/>
      <c r="P693" s="167"/>
      <c r="Q693" s="168"/>
      <c r="R693" s="158"/>
      <c r="S693" s="172" t="str">
        <f>'لیست کنترل نمرات مستمر و پایانی'!$AO$1</f>
        <v>معدل</v>
      </c>
      <c r="T693" s="173"/>
      <c r="U693" s="174"/>
      <c r="V693" s="176">
        <f>'لیست کنترل نمرات مستمر و پایانی'!$AO$29</f>
        <v>18.075757575757578</v>
      </c>
      <c r="W693" s="167"/>
      <c r="X693" s="167"/>
      <c r="Y693" s="167"/>
      <c r="Z693" s="167"/>
      <c r="AA693" s="168"/>
    </row>
    <row r="694" spans="1:28" ht="20.100000000000001" hidden="1" customHeight="1" thickBot="1">
      <c r="B694" s="166"/>
      <c r="C694" s="167"/>
      <c r="D694" s="167"/>
      <c r="E694" s="167"/>
      <c r="F694" s="167"/>
      <c r="G694" s="168"/>
      <c r="H694" s="158"/>
      <c r="I694" s="177" t="str">
        <f>'ورود اطلاعات'!$A$5</f>
        <v>کلاس</v>
      </c>
      <c r="J694" s="178"/>
      <c r="K694" s="179"/>
      <c r="L694" s="180">
        <f>'ورود اطلاعات'!$C$5</f>
        <v>102</v>
      </c>
      <c r="M694" s="181"/>
      <c r="N694" s="181"/>
      <c r="O694" s="181"/>
      <c r="P694" s="181"/>
      <c r="Q694" s="182"/>
      <c r="R694" s="158"/>
      <c r="S694" s="177" t="str">
        <f>'لیست کنترل نمرات مستمر و پایانی'!$AP$1</f>
        <v>رتبه کلاسی</v>
      </c>
      <c r="T694" s="178"/>
      <c r="U694" s="179"/>
      <c r="V694" s="180">
        <f>'لیست کنترل نمرات مستمر و پایانی'!$AP$29</f>
        <v>6</v>
      </c>
      <c r="W694" s="181"/>
      <c r="X694" s="181"/>
      <c r="Y694" s="181"/>
      <c r="Z694" s="181"/>
      <c r="AA694" s="182"/>
    </row>
    <row r="695" spans="1:28" ht="20.100000000000001" hidden="1" customHeight="1" thickBot="1">
      <c r="B695" s="183"/>
      <c r="C695" s="184"/>
      <c r="D695" s="184"/>
      <c r="E695" s="184"/>
      <c r="F695" s="184"/>
      <c r="G695" s="185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  <c r="AA695" s="158"/>
    </row>
    <row r="696" spans="1:28" ht="20.100000000000001" hidden="1" customHeight="1" thickBot="1">
      <c r="B696" s="186" t="s">
        <v>23</v>
      </c>
      <c r="C696" s="187" t="s">
        <v>9</v>
      </c>
      <c r="D696" s="188"/>
      <c r="E696" s="188"/>
      <c r="F696" s="189"/>
      <c r="G696" s="190" t="s">
        <v>20</v>
      </c>
      <c r="H696" s="191" t="s">
        <v>15</v>
      </c>
      <c r="I696" s="191" t="s">
        <v>16</v>
      </c>
      <c r="J696" s="191" t="s">
        <v>21</v>
      </c>
      <c r="K696" s="188" t="s">
        <v>22</v>
      </c>
      <c r="L696" s="188"/>
      <c r="M696" s="191" t="s">
        <v>19</v>
      </c>
      <c r="N696" s="192" t="s">
        <v>24</v>
      </c>
      <c r="O696" s="155"/>
      <c r="P696" s="156"/>
      <c r="Q696" s="156"/>
      <c r="R696" s="156"/>
      <c r="S696" s="156"/>
      <c r="T696" s="156"/>
      <c r="U696" s="156"/>
      <c r="V696" s="156"/>
      <c r="W696" s="156"/>
      <c r="X696" s="156"/>
      <c r="Y696" s="156"/>
      <c r="Z696" s="156"/>
      <c r="AA696" s="157"/>
    </row>
    <row r="697" spans="1:28" ht="20.100000000000001" hidden="1" customHeight="1">
      <c r="B697" s="193">
        <v>1</v>
      </c>
      <c r="C697" s="194" t="str">
        <f>IF('لیست کنترل نمرات مستمر و پایانی'!$C$1&gt;0,'لیست کنترل نمرات مستمر و پایانی'!$C$1,"-----")</f>
        <v>قرآن</v>
      </c>
      <c r="D697" s="195"/>
      <c r="E697" s="195"/>
      <c r="F697" s="196"/>
      <c r="G697" s="197">
        <f>IF(J697="--","--",'لیست کنترل نمرات مستمر و پایانی'!$C$2)</f>
        <v>2</v>
      </c>
      <c r="H697" s="198">
        <f>IF('لیست کنترل نمرات مستمر و پایانی'!$C$29&gt;0,'لیست کنترل نمرات مستمر و پایانی'!$C$29,"--")</f>
        <v>20</v>
      </c>
      <c r="I697" s="198">
        <f>IF('لیست کنترل نمرات مستمر و پایانی'!$D$29&gt;0,'لیست کنترل نمرات مستمر و پایانی'!$D$29,"--")</f>
        <v>20</v>
      </c>
      <c r="J697" s="198">
        <f>IF('4'!$C$29&gt;0,'4'!$C$29,"--")</f>
        <v>20</v>
      </c>
      <c r="K697" s="170">
        <f>IF(J697="--","--",'4'!$C$48)</f>
        <v>17.25</v>
      </c>
      <c r="L697" s="170"/>
      <c r="M697" s="198">
        <f>IF(J697="--","--",رتبه!$AO$29)</f>
        <v>1</v>
      </c>
      <c r="N697" s="199">
        <f t="shared" ref="N697:N715" si="25">IF(J697="--","--",J697-K697)</f>
        <v>2.75</v>
      </c>
      <c r="O697" s="166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8"/>
    </row>
    <row r="698" spans="1:28" ht="20.100000000000001" hidden="1" customHeight="1">
      <c r="B698" s="200">
        <v>2</v>
      </c>
      <c r="C698" s="201" t="str">
        <f>IF('لیست کنترل نمرات مستمر و پایانی'!$E$1&gt;0,'لیست کنترل نمرات مستمر و پایانی'!$E$1,"-----")</f>
        <v>معارف اسلامی</v>
      </c>
      <c r="D698" s="202"/>
      <c r="E698" s="202"/>
      <c r="F698" s="203"/>
      <c r="G698" s="204">
        <f>IF(J698="--","--",'لیست کنترل نمرات مستمر و پایانی'!$E$2)</f>
        <v>2</v>
      </c>
      <c r="H698" s="205">
        <f>IF('لیست کنترل نمرات مستمر و پایانی'!$E$29&gt;0,'لیست کنترل نمرات مستمر و پایانی'!$E$29,"--")</f>
        <v>20</v>
      </c>
      <c r="I698" s="205">
        <f>IF('لیست کنترل نمرات مستمر و پایانی'!$F$29&gt;0,'لیست کنترل نمرات مستمر و پایانی'!$F$29,"--")</f>
        <v>20</v>
      </c>
      <c r="J698" s="205">
        <f>IF('4'!$E$29&gt;0,'4'!$E$29,"--")</f>
        <v>20</v>
      </c>
      <c r="K698" s="206">
        <f>IF(J698="--","--",'4'!$E$48)</f>
        <v>15.25</v>
      </c>
      <c r="L698" s="206"/>
      <c r="M698" s="205">
        <f>IF(J698="--","--",رتبه!$AQ$29)</f>
        <v>1</v>
      </c>
      <c r="N698" s="207">
        <f t="shared" si="25"/>
        <v>4.75</v>
      </c>
      <c r="O698" s="166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8"/>
    </row>
    <row r="699" spans="1:28" ht="20.100000000000001" hidden="1" customHeight="1">
      <c r="B699" s="208">
        <v>3</v>
      </c>
      <c r="C699" s="209" t="str">
        <f>IF('لیست کنترل نمرات مستمر و پایانی'!$G$1&gt;0,'لیست کنترل نمرات مستمر و پایانی'!$G$1,"-----")</f>
        <v>فلسفه</v>
      </c>
      <c r="D699" s="210"/>
      <c r="E699" s="210"/>
      <c r="F699" s="211"/>
      <c r="G699" s="212">
        <f>IF(J699="--","--",'لیست کنترل نمرات مستمر و پایانی'!$G$2)</f>
        <v>2</v>
      </c>
      <c r="H699" s="213">
        <f>IF('لیست کنترل نمرات مستمر و پایانی'!$G$29&gt;0,'لیست کنترل نمرات مستمر و پایانی'!$G$29,"--")</f>
        <v>20</v>
      </c>
      <c r="I699" s="213">
        <f>IF('لیست کنترل نمرات مستمر و پایانی'!$H$29&gt;0,'لیست کنترل نمرات مستمر و پایانی'!$H$29,"--")</f>
        <v>20</v>
      </c>
      <c r="J699" s="213">
        <f>IF('4'!$G$29&gt;0,'4'!$G$29,"--")</f>
        <v>20</v>
      </c>
      <c r="K699" s="167">
        <f>IF(J699="--","--",'4'!$G$48)</f>
        <v>13.25</v>
      </c>
      <c r="L699" s="167"/>
      <c r="M699" s="213">
        <f>IF(J699="--","--",رتبه!$AS$29)</f>
        <v>1</v>
      </c>
      <c r="N699" s="214">
        <f t="shared" si="25"/>
        <v>6.75</v>
      </c>
      <c r="O699" s="166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8"/>
    </row>
    <row r="700" spans="1:28" ht="20.100000000000001" hidden="1" customHeight="1">
      <c r="B700" s="200">
        <v>4</v>
      </c>
      <c r="C700" s="201" t="str">
        <f>IF('لیست کنترل نمرات مستمر و پایانی'!$I$1&gt;0,'لیست کنترل نمرات مستمر و پایانی'!$I$1,"-----")</f>
        <v>منطق</v>
      </c>
      <c r="D700" s="202"/>
      <c r="E700" s="202"/>
      <c r="F700" s="203"/>
      <c r="G700" s="204">
        <f>IF(J700="--","--",'لیست کنترل نمرات مستمر و پایانی'!$I$2)</f>
        <v>1</v>
      </c>
      <c r="H700" s="205">
        <f>IF('لیست کنترل نمرات مستمر و پایانی'!$I$29&gt;0,'لیست کنترل نمرات مستمر و پایانی'!$I$29,"--")</f>
        <v>20</v>
      </c>
      <c r="I700" s="205">
        <f>IF('لیست کنترل نمرات مستمر و پایانی'!$J$29&gt;0,'لیست کنترل نمرات مستمر و پایانی'!$J$29,"--")</f>
        <v>19</v>
      </c>
      <c r="J700" s="205">
        <f>IF('4'!$I$29&gt;0,'4'!$I$29,"--")</f>
        <v>19.5</v>
      </c>
      <c r="K700" s="206">
        <f>IF(J700="--","--",'4'!$I$48)</f>
        <v>18</v>
      </c>
      <c r="L700" s="206"/>
      <c r="M700" s="205">
        <f>IF(J700="--","--",رتبه!$AU$29)</f>
        <v>11</v>
      </c>
      <c r="N700" s="207">
        <f t="shared" si="25"/>
        <v>1.5</v>
      </c>
      <c r="O700" s="166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8"/>
    </row>
    <row r="701" spans="1:28" ht="20.100000000000001" hidden="1" customHeight="1">
      <c r="B701" s="208">
        <v>5</v>
      </c>
      <c r="C701" s="209" t="str">
        <f>IF('لیست کنترل نمرات مستمر و پایانی'!$K$1&gt;0,'لیست کنترل نمرات مستمر و پایانی'!$K$1,"-----")</f>
        <v>جامعه شناسی</v>
      </c>
      <c r="D701" s="210"/>
      <c r="E701" s="210"/>
      <c r="F701" s="211"/>
      <c r="G701" s="212">
        <f>IF(J701="--","--",'لیست کنترل نمرات مستمر و پایانی'!$K$2)</f>
        <v>3</v>
      </c>
      <c r="H701" s="213">
        <f>IF('لیست کنترل نمرات مستمر و پایانی'!$K$29&gt;0,'لیست کنترل نمرات مستمر و پایانی'!$K$29,"--")</f>
        <v>20</v>
      </c>
      <c r="I701" s="213">
        <f>IF('لیست کنترل نمرات مستمر و پایانی'!$L$29&gt;0,'لیست کنترل نمرات مستمر و پایانی'!$L$29,"--")</f>
        <v>20</v>
      </c>
      <c r="J701" s="213">
        <f>IF('4'!$K$29&gt;0,'4'!$K$29,"--")</f>
        <v>20</v>
      </c>
      <c r="K701" s="167">
        <f>IF(J701="--","--",'4'!$K$48)</f>
        <v>14.25</v>
      </c>
      <c r="L701" s="167"/>
      <c r="M701" s="213">
        <f>IF(J701="--","--",رتبه!$AW$29)</f>
        <v>1</v>
      </c>
      <c r="N701" s="214">
        <f t="shared" si="25"/>
        <v>5.75</v>
      </c>
      <c r="O701" s="166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8"/>
    </row>
    <row r="702" spans="1:28" ht="20.100000000000001" hidden="1" customHeight="1">
      <c r="B702" s="200">
        <v>6</v>
      </c>
      <c r="C702" s="201" t="str">
        <f>IF('لیست کنترل نمرات مستمر و پایانی'!$M$1&gt;0,'لیست کنترل نمرات مستمر و پایانی'!$M$1,"-----")</f>
        <v>روان شناسی</v>
      </c>
      <c r="D702" s="202"/>
      <c r="E702" s="202"/>
      <c r="F702" s="203"/>
      <c r="G702" s="204">
        <f>IF(J702="--","--",'لیست کنترل نمرات مستمر و پایانی'!$M$2)</f>
        <v>3</v>
      </c>
      <c r="H702" s="205">
        <f>IF('لیست کنترل نمرات مستمر و پایانی'!$M$29&gt;0,'لیست کنترل نمرات مستمر و پایانی'!$M$29,"--")</f>
        <v>20</v>
      </c>
      <c r="I702" s="205">
        <f>IF('لیست کنترل نمرات مستمر و پایانی'!$N$29&gt;0,'لیست کنترل نمرات مستمر و پایانی'!$N$29,"--")</f>
        <v>20</v>
      </c>
      <c r="J702" s="205">
        <f>IF('4'!$M$29&gt;0,'4'!$M$29,"--")</f>
        <v>20</v>
      </c>
      <c r="K702" s="206">
        <f>IF(J702="--","--",'4'!$M$48)</f>
        <v>12.25</v>
      </c>
      <c r="L702" s="206"/>
      <c r="M702" s="205">
        <f>IF(J702="--","--",رتبه!$AY$29)</f>
        <v>1</v>
      </c>
      <c r="N702" s="207">
        <f t="shared" si="25"/>
        <v>7.75</v>
      </c>
      <c r="O702" s="166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8"/>
    </row>
    <row r="703" spans="1:28" ht="20.100000000000001" hidden="1" customHeight="1">
      <c r="B703" s="208">
        <v>7</v>
      </c>
      <c r="C703" s="209" t="str">
        <f>IF('لیست کنترل نمرات مستمر و پایانی'!$O$1&gt;0,'لیست کنترل نمرات مستمر و پایانی'!$O$1,"-----")</f>
        <v>زبان انگلیسی</v>
      </c>
      <c r="D703" s="210"/>
      <c r="E703" s="210"/>
      <c r="F703" s="211"/>
      <c r="G703" s="212">
        <f>IF(J703="--","--",'لیست کنترل نمرات مستمر و پایانی'!$O$2)</f>
        <v>1</v>
      </c>
      <c r="H703" s="213">
        <f>IF('لیست کنترل نمرات مستمر و پایانی'!$O$29&gt;0,'لیست کنترل نمرات مستمر و پایانی'!$O$29,"--")</f>
        <v>20</v>
      </c>
      <c r="I703" s="213">
        <f>IF('لیست کنترل نمرات مستمر و پایانی'!$P$29&gt;0,'لیست کنترل نمرات مستمر و پایانی'!$P$29,"--")</f>
        <v>19</v>
      </c>
      <c r="J703" s="213">
        <f>IF('4'!$O$29&gt;0,'4'!$O$29,"--")</f>
        <v>19.5</v>
      </c>
      <c r="K703" s="167">
        <f>IF(J703="--","--",'4'!$O$48)</f>
        <v>11.25</v>
      </c>
      <c r="L703" s="167"/>
      <c r="M703" s="213">
        <f>IF(J703="--","--",رتبه!$BA$29)</f>
        <v>3</v>
      </c>
      <c r="N703" s="214">
        <f t="shared" si="25"/>
        <v>8.25</v>
      </c>
      <c r="O703" s="166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8"/>
    </row>
    <row r="704" spans="1:28" ht="20.100000000000001" hidden="1" customHeight="1">
      <c r="B704" s="200">
        <v>8</v>
      </c>
      <c r="C704" s="201" t="str">
        <f>IF('لیست کنترل نمرات مستمر و پایانی'!$Q$1&gt;0,'لیست کنترل نمرات مستمر و پایانی'!$Q$1,"-----")</f>
        <v>ادبیات فارسی</v>
      </c>
      <c r="D704" s="202"/>
      <c r="E704" s="202"/>
      <c r="F704" s="203"/>
      <c r="G704" s="204">
        <f>IF(J704="--","--",'لیست کنترل نمرات مستمر و پایانی'!$Q$2)</f>
        <v>2</v>
      </c>
      <c r="H704" s="205">
        <f>IF('لیست کنترل نمرات مستمر و پایانی'!$Q$29&gt;0,'لیست کنترل نمرات مستمر و پایانی'!$Q$29,"--")</f>
        <v>20</v>
      </c>
      <c r="I704" s="205">
        <f>IF('لیست کنترل نمرات مستمر و پایانی'!$R$29&gt;0,'لیست کنترل نمرات مستمر و پایانی'!$R$29,"--")</f>
        <v>17</v>
      </c>
      <c r="J704" s="205">
        <f>IF('4'!$Q$29&gt;0,'4'!$Q$29,"--")</f>
        <v>18</v>
      </c>
      <c r="K704" s="206">
        <f>IF(J704="--","--",'4'!$Q$48)</f>
        <v>8.25</v>
      </c>
      <c r="L704" s="206"/>
      <c r="M704" s="205">
        <f>IF(J704="--","--",رتبه!$BC$29)</f>
        <v>2</v>
      </c>
      <c r="N704" s="207">
        <f t="shared" si="25"/>
        <v>9.75</v>
      </c>
      <c r="O704" s="166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8"/>
    </row>
    <row r="705" spans="2:27" ht="20.100000000000001" hidden="1" customHeight="1">
      <c r="B705" s="208">
        <v>9</v>
      </c>
      <c r="C705" s="209" t="str">
        <f>IF('لیست کنترل نمرات مستمر و پایانی'!$S$1&gt;0,'لیست کنترل نمرات مستمر و پایانی'!$S$1,"-----")</f>
        <v>قافیه و عروض</v>
      </c>
      <c r="D705" s="210"/>
      <c r="E705" s="210"/>
      <c r="F705" s="211"/>
      <c r="G705" s="212">
        <f>IF(J705="--","--",'لیست کنترل نمرات مستمر و پایانی'!$S$2)</f>
        <v>2</v>
      </c>
      <c r="H705" s="213">
        <f>IF('لیست کنترل نمرات مستمر و پایانی'!$S$29&gt;0,'لیست کنترل نمرات مستمر و پایانی'!$S$29,"--")</f>
        <v>20</v>
      </c>
      <c r="I705" s="213">
        <f>IF('لیست کنترل نمرات مستمر و پایانی'!$T$29&gt;0,'لیست کنترل نمرات مستمر و پایانی'!$T$29,"--")</f>
        <v>18</v>
      </c>
      <c r="J705" s="213">
        <f>IF('4'!$S$29&gt;0,'4'!$S$29,"--")</f>
        <v>18.75</v>
      </c>
      <c r="K705" s="167">
        <f>IF(J705="--","--",'4'!$S$48)</f>
        <v>11.5</v>
      </c>
      <c r="L705" s="167"/>
      <c r="M705" s="213">
        <f>IF(J705="--","--",رتبه!$BE$29)</f>
        <v>4</v>
      </c>
      <c r="N705" s="214">
        <f t="shared" si="25"/>
        <v>7.25</v>
      </c>
      <c r="O705" s="166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8"/>
    </row>
    <row r="706" spans="2:27" ht="20.100000000000001" hidden="1" customHeight="1">
      <c r="B706" s="200">
        <v>10</v>
      </c>
      <c r="C706" s="201" t="str">
        <f>IF('لیست کنترل نمرات مستمر و پایانی'!$U$1&gt;0,'لیست کنترل نمرات مستمر و پایانی'!$U$1,"-----")</f>
        <v>عربی</v>
      </c>
      <c r="D706" s="202"/>
      <c r="E706" s="202"/>
      <c r="F706" s="203"/>
      <c r="G706" s="204">
        <f>IF(J706="--","--",'لیست کنترل نمرات مستمر و پایانی'!$U$2)</f>
        <v>2</v>
      </c>
      <c r="H706" s="205">
        <f>IF('لیست کنترل نمرات مستمر و پایانی'!$U$29&gt;0,'لیست کنترل نمرات مستمر و پایانی'!$U$29,"--")</f>
        <v>20</v>
      </c>
      <c r="I706" s="205">
        <f>IF('لیست کنترل نمرات مستمر و پایانی'!$V$29&gt;0,'لیست کنترل نمرات مستمر و پایانی'!$V$29,"--")</f>
        <v>20</v>
      </c>
      <c r="J706" s="205">
        <f>IF('4'!$U$29&gt;0,'4'!$U$29,"--")</f>
        <v>20</v>
      </c>
      <c r="K706" s="206">
        <f>IF(J706="--","--",'4'!$U$48)</f>
        <v>19.25</v>
      </c>
      <c r="L706" s="206"/>
      <c r="M706" s="205">
        <f>IF(J706="--","--",رتبه!$BG$29)</f>
        <v>1</v>
      </c>
      <c r="N706" s="207">
        <f t="shared" si="25"/>
        <v>0.75</v>
      </c>
      <c r="O706" s="166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8"/>
    </row>
    <row r="707" spans="2:27" ht="20.100000000000001" hidden="1" customHeight="1">
      <c r="B707" s="208">
        <v>11</v>
      </c>
      <c r="C707" s="209" t="str">
        <f>IF('لیست کنترل نمرات مستمر و پایانی'!$W$1&gt;0,'لیست کنترل نمرات مستمر و پایانی'!$W$1,"-----")</f>
        <v>ریاضی</v>
      </c>
      <c r="D707" s="210"/>
      <c r="E707" s="210"/>
      <c r="F707" s="211"/>
      <c r="G707" s="212">
        <f>IF(J707="--","--",'لیست کنترل نمرات مستمر و پایانی'!$W$2)</f>
        <v>4</v>
      </c>
      <c r="H707" s="213">
        <f>IF('لیست کنترل نمرات مستمر و پایانی'!$W$29&gt;0,'لیست کنترل نمرات مستمر و پایانی'!$W$29,"--")</f>
        <v>16</v>
      </c>
      <c r="I707" s="213">
        <f>IF('لیست کنترل نمرات مستمر و پایانی'!$X$29&gt;0,'لیست کنترل نمرات مستمر و پایانی'!$X$29,"--")</f>
        <v>14</v>
      </c>
      <c r="J707" s="213">
        <f>IF('4'!$W$29&gt;0,'4'!$W$29,"--")</f>
        <v>14.75</v>
      </c>
      <c r="K707" s="167">
        <f>IF(J707="--","--",'4'!$W$48)</f>
        <v>12.5</v>
      </c>
      <c r="L707" s="167"/>
      <c r="M707" s="213">
        <f>IF(J707="--","--",رتبه!$BI$29)</f>
        <v>15</v>
      </c>
      <c r="N707" s="214">
        <f t="shared" si="25"/>
        <v>2.25</v>
      </c>
      <c r="O707" s="166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8"/>
    </row>
    <row r="708" spans="2:27" ht="20.100000000000001" hidden="1" customHeight="1">
      <c r="B708" s="200">
        <v>12</v>
      </c>
      <c r="C708" s="201" t="str">
        <f>IF('لیست کنترل نمرات مستمر و پایانی'!$Y$1&gt;0,'لیست کنترل نمرات مستمر و پایانی'!$Y$1,"-----")</f>
        <v>زیست شناسی</v>
      </c>
      <c r="D708" s="202"/>
      <c r="E708" s="202"/>
      <c r="F708" s="203"/>
      <c r="G708" s="204">
        <f>IF(J708="--","--",'لیست کنترل نمرات مستمر و پایانی'!$Y$2)</f>
        <v>4</v>
      </c>
      <c r="H708" s="205">
        <f>IF('لیست کنترل نمرات مستمر و پایانی'!$Y$29&gt;0,'لیست کنترل نمرات مستمر و پایانی'!$Y$29,"--")</f>
        <v>20</v>
      </c>
      <c r="I708" s="205">
        <f>IF('لیست کنترل نمرات مستمر و پایانی'!$Z$29&gt;0,'لیست کنترل نمرات مستمر و پایانی'!$Z$29,"--")</f>
        <v>20</v>
      </c>
      <c r="J708" s="205">
        <f>IF('4'!$Y$29&gt;0,'4'!$Y$29,"--")</f>
        <v>20</v>
      </c>
      <c r="K708" s="206">
        <f>IF(J708="--","--",'4'!$Y$48)</f>
        <v>17</v>
      </c>
      <c r="L708" s="206"/>
      <c r="M708" s="205">
        <f>IF(J708="--","--",رتبه!$BK$29)</f>
        <v>1</v>
      </c>
      <c r="N708" s="207">
        <f t="shared" si="25"/>
        <v>3</v>
      </c>
      <c r="O708" s="166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8"/>
    </row>
    <row r="709" spans="2:27" ht="20.100000000000001" hidden="1" customHeight="1">
      <c r="B709" s="208">
        <v>13</v>
      </c>
      <c r="C709" s="209" t="str">
        <f>IF('لیست کنترل نمرات مستمر و پایانی'!$AA$1&gt;0,'لیست کنترل نمرات مستمر و پایانی'!$AA$1,"-----")</f>
        <v>جغرافیای استان</v>
      </c>
      <c r="D709" s="210"/>
      <c r="E709" s="210"/>
      <c r="F709" s="211"/>
      <c r="G709" s="212">
        <f>IF(J709="--","--",'لیست کنترل نمرات مستمر و پایانی'!$AA$2)</f>
        <v>3</v>
      </c>
      <c r="H709" s="213">
        <f>IF('لیست کنترل نمرات مستمر و پایانی'!$AA$29&gt;0,'لیست کنترل نمرات مستمر و پایانی'!$AA$29,"--")</f>
        <v>20</v>
      </c>
      <c r="I709" s="213">
        <f>IF('لیست کنترل نمرات مستمر و پایانی'!$AB$29&gt;0,'لیست کنترل نمرات مستمر و پایانی'!$AB$29,"--")</f>
        <v>20</v>
      </c>
      <c r="J709" s="213">
        <f>IF('4'!$AA$29&gt;0,'4'!$AA$29,"--")</f>
        <v>20</v>
      </c>
      <c r="K709" s="167">
        <f>IF(J709="--","--",'4'!$AA$48)</f>
        <v>16.5</v>
      </c>
      <c r="L709" s="167"/>
      <c r="M709" s="213">
        <f>IF(J709="--","--",رتبه!$BM$29)</f>
        <v>1</v>
      </c>
      <c r="N709" s="214">
        <f t="shared" si="25"/>
        <v>3.5</v>
      </c>
      <c r="O709" s="166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8"/>
    </row>
    <row r="710" spans="2:27" ht="20.100000000000001" hidden="1" customHeight="1">
      <c r="B710" s="200">
        <v>14</v>
      </c>
      <c r="C710" s="201" t="str">
        <f>IF('لیست کنترل نمرات مستمر و پایانی'!$AC$1&gt;0,'لیست کنترل نمرات مستمر و پایانی'!$AC$1,"-----")</f>
        <v>نگارش</v>
      </c>
      <c r="D710" s="202"/>
      <c r="E710" s="202"/>
      <c r="F710" s="203"/>
      <c r="G710" s="204">
        <f>IF(J710="--","--",'لیست کنترل نمرات مستمر و پایانی'!$AC$2)</f>
        <v>2</v>
      </c>
      <c r="H710" s="205">
        <f>IF('لیست کنترل نمرات مستمر و پایانی'!$AC$29&gt;0,'لیست کنترل نمرات مستمر و پایانی'!$AC$29,"--")</f>
        <v>20</v>
      </c>
      <c r="I710" s="205">
        <f>IF('لیست کنترل نمرات مستمر و پایانی'!$AD$29&gt;0,'لیست کنترل نمرات مستمر و پایانی'!$AD$29,"--")</f>
        <v>20</v>
      </c>
      <c r="J710" s="205">
        <f>IF('4'!$AC$29&gt;0,'4'!$AC$29,"--")</f>
        <v>20</v>
      </c>
      <c r="K710" s="206">
        <f>IF(J710="--","--",'4'!$AC$48)</f>
        <v>19.75</v>
      </c>
      <c r="L710" s="206"/>
      <c r="M710" s="205">
        <f>IF(J710="--","--",رتبه!$BO$29)</f>
        <v>1</v>
      </c>
      <c r="N710" s="207">
        <f t="shared" si="25"/>
        <v>0.25</v>
      </c>
      <c r="O710" s="166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8"/>
    </row>
    <row r="711" spans="2:27" ht="20.100000000000001" hidden="1" customHeight="1">
      <c r="B711" s="208">
        <v>15</v>
      </c>
      <c r="C711" s="209" t="str">
        <f>IF('لیست کنترل نمرات مستمر و پایانی'!$AE$1&gt;0,'لیست کنترل نمرات مستمر و پایانی'!$AE$1,"-----")</f>
        <v>متون ادبی</v>
      </c>
      <c r="D711" s="210"/>
      <c r="E711" s="210"/>
      <c r="F711" s="211"/>
      <c r="G711" s="212">
        <f>IF(J711="--","--",'لیست کنترل نمرات مستمر و پایانی'!$AE$2)</f>
        <v>2</v>
      </c>
      <c r="H711" s="213">
        <f>IF('لیست کنترل نمرات مستمر و پایانی'!$AE$29&gt;0,'لیست کنترل نمرات مستمر و پایانی'!$AE$29,"--")</f>
        <v>20</v>
      </c>
      <c r="I711" s="213">
        <f>IF('لیست کنترل نمرات مستمر و پایانی'!$AF$29&gt;0,'لیست کنترل نمرات مستمر و پایانی'!$AF$29,"--")</f>
        <v>18</v>
      </c>
      <c r="J711" s="213">
        <f>IF('4'!$AE$29&gt;0,'4'!$AE$29,"--")</f>
        <v>18.75</v>
      </c>
      <c r="K711" s="167">
        <f>IF(J711="--","--",'4'!$AE$48)</f>
        <v>19.25</v>
      </c>
      <c r="L711" s="167"/>
      <c r="M711" s="213">
        <f>IF(J711="--","--",رتبه!$BQ$29)</f>
        <v>31</v>
      </c>
      <c r="N711" s="214">
        <f t="shared" si="25"/>
        <v>-0.5</v>
      </c>
      <c r="O711" s="166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8"/>
    </row>
    <row r="712" spans="2:27" ht="20.100000000000001" hidden="1" customHeight="1">
      <c r="B712" s="200">
        <v>16</v>
      </c>
      <c r="C712" s="201" t="str">
        <f>IF('لیست کنترل نمرات مستمر و پایانی'!$AG$1&gt;0,'لیست کنترل نمرات مستمر و پایانی'!$AG$1,"-----")</f>
        <v>آمادگی دفاعی</v>
      </c>
      <c r="D712" s="202"/>
      <c r="E712" s="202"/>
      <c r="F712" s="203"/>
      <c r="G712" s="204">
        <f>IF(J712="--","--",'لیست کنترل نمرات مستمر و پایانی'!$AG$2)</f>
        <v>3</v>
      </c>
      <c r="H712" s="205">
        <f>IF('لیست کنترل نمرات مستمر و پایانی'!$AG$29&gt;0,'لیست کنترل نمرات مستمر و پایانی'!$AG$29,"--")</f>
        <v>20</v>
      </c>
      <c r="I712" s="205">
        <f>IF('لیست کنترل نمرات مستمر و پایانی'!$AH$29&gt;0,'لیست کنترل نمرات مستمر و پایانی'!$AH$29,"--")</f>
        <v>20</v>
      </c>
      <c r="J712" s="205">
        <f>IF('4'!$AG$29&gt;0,'4'!$AG$29,"--")</f>
        <v>20</v>
      </c>
      <c r="K712" s="206">
        <f>IF(J712="--","--",'4'!$AG$48)</f>
        <v>17.25</v>
      </c>
      <c r="L712" s="206"/>
      <c r="M712" s="205">
        <f>IF(J712="--","--",رتبه!$BS$29)</f>
        <v>1</v>
      </c>
      <c r="N712" s="207">
        <f t="shared" si="25"/>
        <v>2.75</v>
      </c>
      <c r="O712" s="166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8"/>
    </row>
    <row r="713" spans="2:27" ht="20.100000000000001" hidden="1" customHeight="1">
      <c r="B713" s="208">
        <v>17</v>
      </c>
      <c r="C713" s="209" t="str">
        <f>IF('لیست کنترل نمرات مستمر و پایانی'!$AI$1&gt;0,'لیست کنترل نمرات مستمر و پایانی'!$AI$1,"-----")</f>
        <v>تاریخ</v>
      </c>
      <c r="D713" s="210"/>
      <c r="E713" s="210"/>
      <c r="F713" s="211"/>
      <c r="G713" s="212">
        <f>IF(J713="--","--",'لیست کنترل نمرات مستمر و پایانی'!$AI$2)</f>
        <v>2</v>
      </c>
      <c r="H713" s="213">
        <f>IF('لیست کنترل نمرات مستمر و پایانی'!$AI$29&gt;0,'لیست کنترل نمرات مستمر و پایانی'!$AI$29,"--")</f>
        <v>15</v>
      </c>
      <c r="I713" s="213">
        <f>IF('لیست کنترل نمرات مستمر و پایانی'!$AJ$29&gt;0,'لیست کنترل نمرات مستمر و پایانی'!$AJ$29,"--")</f>
        <v>16</v>
      </c>
      <c r="J713" s="213">
        <f>IF('4'!$AI$29&gt;0,'4'!$AI$29,"--")</f>
        <v>15.75</v>
      </c>
      <c r="K713" s="167">
        <f>IF(J713="--","--",'4'!$AI$48)</f>
        <v>18.75</v>
      </c>
      <c r="L713" s="167"/>
      <c r="M713" s="213">
        <f>IF(J713="--","--",رتبه!$BU$29)</f>
        <v>34</v>
      </c>
      <c r="N713" s="214">
        <f t="shared" si="25"/>
        <v>-3</v>
      </c>
      <c r="O713" s="166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8"/>
    </row>
    <row r="714" spans="2:27" ht="20.100000000000001" hidden="1" customHeight="1">
      <c r="B714" s="200">
        <v>18</v>
      </c>
      <c r="C714" s="201" t="str">
        <f>IF('لیست کنترل نمرات مستمر و پایانی'!$AK$1&gt;0,'لیست کنترل نمرات مستمر و پایانی'!$AK$1,"-----")</f>
        <v>تربیت بدنی</v>
      </c>
      <c r="D714" s="202"/>
      <c r="E714" s="202"/>
      <c r="F714" s="203"/>
      <c r="G714" s="204">
        <f>IF(J714="--","--",'لیست کنترل نمرات مستمر و پایانی'!$AK$2)</f>
        <v>2</v>
      </c>
      <c r="H714" s="205" t="str">
        <f>IF('لیست کنترل نمرات مستمر و پایانی'!$AK$29&gt;0,'لیست کنترل نمرات مستمر و پایانی'!$AK$29,"--")</f>
        <v>--</v>
      </c>
      <c r="I714" s="205">
        <f>IF('لیست کنترل نمرات مستمر و پایانی'!$AL$29&gt;0,'لیست کنترل نمرات مستمر و پایانی'!$AL$29,"--")</f>
        <v>18</v>
      </c>
      <c r="J714" s="205">
        <f>IF('4'!$AK$29&gt;0,'4'!$AK$29,"--")</f>
        <v>18</v>
      </c>
      <c r="K714" s="206">
        <f>IF(J714="--","--",'4'!$AK$48)</f>
        <v>18.75</v>
      </c>
      <c r="L714" s="206"/>
      <c r="M714" s="205">
        <f>IF(J714="--","--",رتبه!$BW$29)</f>
        <v>26</v>
      </c>
      <c r="N714" s="207">
        <f t="shared" si="25"/>
        <v>-0.75</v>
      </c>
      <c r="O714" s="166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8"/>
    </row>
    <row r="715" spans="2:27" ht="20.100000000000001" hidden="1" customHeight="1" thickBot="1">
      <c r="B715" s="215">
        <v>19</v>
      </c>
      <c r="C715" s="216" t="str">
        <f>IF('لیست کنترل نمرات مستمر و پایانی'!$AM$1&gt;0,'لیست کنترل نمرات مستمر و پایانی'!$AM$1,"-----")</f>
        <v>انضباط</v>
      </c>
      <c r="D715" s="217"/>
      <c r="E715" s="217"/>
      <c r="F715" s="218"/>
      <c r="G715" s="219" t="str">
        <f>IF(J715="--","--",'لیست کنترل نمرات مستمر و پایانی'!$AM$2)</f>
        <v>--</v>
      </c>
      <c r="H715" s="220" t="str">
        <f>IF('لیست کنترل نمرات مستمر و پایانی'!$AM$29&gt;0,'لیست کنترل نمرات مستمر و پایانی'!$AM$29,"--")</f>
        <v>--</v>
      </c>
      <c r="I715" s="220" t="str">
        <f>IF('لیست کنترل نمرات مستمر و پایانی'!$AN$29&gt;0,'لیست کنترل نمرات مستمر و پایانی'!$AN$29,"--")</f>
        <v>--</v>
      </c>
      <c r="J715" s="220" t="str">
        <f>IF('4'!$AM$29&gt;0,'4'!$AM$29,"--")</f>
        <v>--</v>
      </c>
      <c r="K715" s="181" t="str">
        <f>IF(J715="--","--",'4'!$AM$48)</f>
        <v>--</v>
      </c>
      <c r="L715" s="181"/>
      <c r="M715" s="220" t="str">
        <f>IF(J715="--","--",رتبه!$BY$29)</f>
        <v>--</v>
      </c>
      <c r="N715" s="221" t="str">
        <f t="shared" si="25"/>
        <v>--</v>
      </c>
      <c r="O715" s="222"/>
      <c r="P715" s="181"/>
      <c r="Q715" s="181"/>
      <c r="R715" s="181"/>
      <c r="S715" s="181"/>
      <c r="T715" s="181"/>
      <c r="U715" s="181"/>
      <c r="V715" s="181"/>
      <c r="W715" s="181"/>
      <c r="X715" s="181"/>
      <c r="Y715" s="181"/>
      <c r="Z715" s="181"/>
      <c r="AA715" s="182"/>
    </row>
    <row r="716" spans="2:27" ht="20.100000000000001" hidden="1" customHeight="1" thickBot="1"/>
    <row r="717" spans="2:27" ht="20.100000000000001" hidden="1" customHeight="1" thickBot="1">
      <c r="B717" s="155"/>
      <c r="C717" s="156"/>
      <c r="D717" s="156"/>
      <c r="E717" s="156"/>
      <c r="F717" s="156"/>
      <c r="G717" s="157"/>
      <c r="H717" s="158"/>
      <c r="I717" s="159" t="str">
        <f>'ورود اطلاعات'!$C$6</f>
        <v>مدیریت آموزش و پرورش تهران</v>
      </c>
      <c r="J717" s="160"/>
      <c r="K717" s="160"/>
      <c r="L717" s="160"/>
      <c r="M717" s="160"/>
      <c r="N717" s="160"/>
      <c r="O717" s="160"/>
      <c r="P717" s="160"/>
      <c r="Q717" s="161"/>
      <c r="R717" s="158"/>
      <c r="S717" s="162" t="str">
        <f>'ورود نمرات'!$A$3</f>
        <v>نام</v>
      </c>
      <c r="T717" s="163"/>
      <c r="U717" s="164"/>
      <c r="V717" s="165" t="str">
        <f>'ورود نمرات'!$A$30</f>
        <v xml:space="preserve">محمدپارسا </v>
      </c>
      <c r="W717" s="156"/>
      <c r="X717" s="156"/>
      <c r="Y717" s="156"/>
      <c r="Z717" s="156"/>
      <c r="AA717" s="157"/>
    </row>
    <row r="718" spans="2:27" ht="20.100000000000001" hidden="1" customHeight="1">
      <c r="B718" s="166"/>
      <c r="C718" s="167"/>
      <c r="D718" s="167"/>
      <c r="E718" s="167"/>
      <c r="F718" s="167"/>
      <c r="G718" s="168"/>
      <c r="H718" s="158"/>
      <c r="I718" s="162" t="str">
        <f>'ورود اطلاعات'!$A$7</f>
        <v>نام واحد آموزشی</v>
      </c>
      <c r="J718" s="163"/>
      <c r="K718" s="164"/>
      <c r="L718" s="169" t="str">
        <f>'ورود اطلاعات'!$C$7</f>
        <v>دبیرستان دانش پسند</v>
      </c>
      <c r="M718" s="170"/>
      <c r="N718" s="170"/>
      <c r="O718" s="170"/>
      <c r="P718" s="170"/>
      <c r="Q718" s="171"/>
      <c r="R718" s="158"/>
      <c r="S718" s="172" t="str">
        <f>'ورود نمرات'!$B$3</f>
        <v>نام خانوادگی</v>
      </c>
      <c r="T718" s="173"/>
      <c r="U718" s="174"/>
      <c r="V718" s="175" t="str">
        <f>'ورود نمرات'!$B$30</f>
        <v>كریمی</v>
      </c>
      <c r="W718" s="167"/>
      <c r="X718" s="167"/>
      <c r="Y718" s="167"/>
      <c r="Z718" s="167"/>
      <c r="AA718" s="168"/>
    </row>
    <row r="719" spans="2:27" ht="20.100000000000001" hidden="1" customHeight="1">
      <c r="B719" s="166"/>
      <c r="C719" s="167"/>
      <c r="D719" s="167"/>
      <c r="E719" s="167"/>
      <c r="F719" s="167"/>
      <c r="G719" s="168"/>
      <c r="H719" s="158"/>
      <c r="I719" s="172" t="str">
        <f>'ورود اطلاعات'!$A$2</f>
        <v>سال تحصیلی</v>
      </c>
      <c r="J719" s="173"/>
      <c r="K719" s="174"/>
      <c r="L719" s="175" t="str">
        <f>'ورود اطلاعات'!$C$2</f>
        <v>1402-1403</v>
      </c>
      <c r="M719" s="167"/>
      <c r="N719" s="167"/>
      <c r="O719" s="167"/>
      <c r="P719" s="167"/>
      <c r="Q719" s="168"/>
      <c r="R719" s="158"/>
      <c r="S719" s="172" t="str">
        <f>'ورود اطلاعات'!$A$4</f>
        <v>رشته</v>
      </c>
      <c r="T719" s="173"/>
      <c r="U719" s="174"/>
      <c r="V719" s="175" t="str">
        <f>'ورود اطلاعات'!$C$4</f>
        <v>انسانی</v>
      </c>
      <c r="W719" s="167"/>
      <c r="X719" s="167"/>
      <c r="Y719" s="167"/>
      <c r="Z719" s="167"/>
      <c r="AA719" s="168"/>
    </row>
    <row r="720" spans="2:27" ht="20.100000000000001" hidden="1" customHeight="1">
      <c r="B720" s="166"/>
      <c r="C720" s="167"/>
      <c r="D720" s="167"/>
      <c r="E720" s="167"/>
      <c r="F720" s="167"/>
      <c r="G720" s="168"/>
      <c r="H720" s="158"/>
      <c r="I720" s="172" t="str">
        <f>'ورود اطلاعات'!$A$3</f>
        <v>نوبت امتحانی</v>
      </c>
      <c r="J720" s="173"/>
      <c r="K720" s="174"/>
      <c r="L720" s="175" t="str">
        <f>'ورود اطلاعات'!$C$3</f>
        <v>نوبت اول</v>
      </c>
      <c r="M720" s="167"/>
      <c r="N720" s="167"/>
      <c r="O720" s="167"/>
      <c r="P720" s="167"/>
      <c r="Q720" s="168"/>
      <c r="R720" s="158"/>
      <c r="S720" s="172" t="str">
        <f>'لیست کنترل نمرات مستمر و پایانی'!$AO$1</f>
        <v>معدل</v>
      </c>
      <c r="T720" s="173"/>
      <c r="U720" s="174"/>
      <c r="V720" s="176">
        <f>'لیست کنترل نمرات مستمر و پایانی'!$AO$30</f>
        <v>16.234848484848484</v>
      </c>
      <c r="W720" s="167"/>
      <c r="X720" s="167"/>
      <c r="Y720" s="167"/>
      <c r="Z720" s="167"/>
      <c r="AA720" s="168"/>
    </row>
    <row r="721" spans="2:27" ht="20.100000000000001" hidden="1" customHeight="1" thickBot="1">
      <c r="B721" s="166"/>
      <c r="C721" s="167"/>
      <c r="D721" s="167"/>
      <c r="E721" s="167"/>
      <c r="F721" s="167"/>
      <c r="G721" s="168"/>
      <c r="H721" s="158"/>
      <c r="I721" s="177" t="str">
        <f>'ورود اطلاعات'!$A$5</f>
        <v>کلاس</v>
      </c>
      <c r="J721" s="178"/>
      <c r="K721" s="179"/>
      <c r="L721" s="180">
        <f>'ورود اطلاعات'!$C$5</f>
        <v>102</v>
      </c>
      <c r="M721" s="181"/>
      <c r="N721" s="181"/>
      <c r="O721" s="181"/>
      <c r="P721" s="181"/>
      <c r="Q721" s="182"/>
      <c r="R721" s="158"/>
      <c r="S721" s="177" t="str">
        <f>'لیست کنترل نمرات مستمر و پایانی'!$AP$1</f>
        <v>رتبه کلاسی</v>
      </c>
      <c r="T721" s="178"/>
      <c r="U721" s="179"/>
      <c r="V721" s="180">
        <f>'لیست کنترل نمرات مستمر و پایانی'!$AP$30</f>
        <v>15</v>
      </c>
      <c r="W721" s="181"/>
      <c r="X721" s="181"/>
      <c r="Y721" s="181"/>
      <c r="Z721" s="181"/>
      <c r="AA721" s="182"/>
    </row>
    <row r="722" spans="2:27" ht="20.100000000000001" hidden="1" customHeight="1" thickBot="1">
      <c r="B722" s="183"/>
      <c r="C722" s="184"/>
      <c r="D722" s="184"/>
      <c r="E722" s="184"/>
      <c r="F722" s="184"/>
      <c r="G722" s="185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  <c r="Z722" s="158"/>
      <c r="AA722" s="158"/>
    </row>
    <row r="723" spans="2:27" ht="20.100000000000001" hidden="1" customHeight="1" thickBot="1">
      <c r="B723" s="186" t="s">
        <v>23</v>
      </c>
      <c r="C723" s="187" t="s">
        <v>9</v>
      </c>
      <c r="D723" s="188"/>
      <c r="E723" s="188"/>
      <c r="F723" s="189"/>
      <c r="G723" s="190" t="s">
        <v>20</v>
      </c>
      <c r="H723" s="191" t="s">
        <v>15</v>
      </c>
      <c r="I723" s="191" t="s">
        <v>16</v>
      </c>
      <c r="J723" s="191" t="s">
        <v>21</v>
      </c>
      <c r="K723" s="188" t="s">
        <v>22</v>
      </c>
      <c r="L723" s="188"/>
      <c r="M723" s="191" t="s">
        <v>19</v>
      </c>
      <c r="N723" s="192" t="s">
        <v>24</v>
      </c>
      <c r="O723" s="155"/>
      <c r="P723" s="156"/>
      <c r="Q723" s="156"/>
      <c r="R723" s="156"/>
      <c r="S723" s="156"/>
      <c r="T723" s="156"/>
      <c r="U723" s="156"/>
      <c r="V723" s="156"/>
      <c r="W723" s="156"/>
      <c r="X723" s="156"/>
      <c r="Y723" s="156"/>
      <c r="Z723" s="156"/>
      <c r="AA723" s="157"/>
    </row>
    <row r="724" spans="2:27" ht="20.100000000000001" hidden="1" customHeight="1">
      <c r="B724" s="193">
        <v>1</v>
      </c>
      <c r="C724" s="194" t="str">
        <f>IF('لیست کنترل نمرات مستمر و پایانی'!$C$1&gt;0,'لیست کنترل نمرات مستمر و پایانی'!$C$1,"-----")</f>
        <v>قرآن</v>
      </c>
      <c r="D724" s="195"/>
      <c r="E724" s="195"/>
      <c r="F724" s="196"/>
      <c r="G724" s="197">
        <f>IF(J724="--","--",'لیست کنترل نمرات مستمر و پایانی'!$C$2)</f>
        <v>2</v>
      </c>
      <c r="H724" s="198">
        <f>IF('لیست کنترل نمرات مستمر و پایانی'!$C$30&gt;0,'لیست کنترل نمرات مستمر و پایانی'!$C$30,"--")</f>
        <v>20</v>
      </c>
      <c r="I724" s="198">
        <f>IF('لیست کنترل نمرات مستمر و پایانی'!$D$30&gt;0,'لیست کنترل نمرات مستمر و پایانی'!$D$30,"--")</f>
        <v>19</v>
      </c>
      <c r="J724" s="198">
        <f>IF('4'!$C$30&gt;0,'4'!$C$30,"--")</f>
        <v>19.5</v>
      </c>
      <c r="K724" s="170">
        <f>IF(J724="--","--",'4'!$C$48)</f>
        <v>17.25</v>
      </c>
      <c r="L724" s="170"/>
      <c r="M724" s="198">
        <f>IF(J724="--","--",رتبه!$AO$30)</f>
        <v>12</v>
      </c>
      <c r="N724" s="199">
        <f t="shared" ref="N724:N742" si="26">IF(J724="--","--",J724-K724)</f>
        <v>2.25</v>
      </c>
      <c r="O724" s="166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8"/>
    </row>
    <row r="725" spans="2:27" ht="20.100000000000001" hidden="1" customHeight="1">
      <c r="B725" s="200">
        <v>2</v>
      </c>
      <c r="C725" s="201" t="str">
        <f>IF('لیست کنترل نمرات مستمر و پایانی'!$E$1&gt;0,'لیست کنترل نمرات مستمر و پایانی'!$E$1,"-----")</f>
        <v>معارف اسلامی</v>
      </c>
      <c r="D725" s="202"/>
      <c r="E725" s="202"/>
      <c r="F725" s="203"/>
      <c r="G725" s="204">
        <f>IF(J725="--","--",'لیست کنترل نمرات مستمر و پایانی'!$E$2)</f>
        <v>2</v>
      </c>
      <c r="H725" s="205">
        <f>IF('لیست کنترل نمرات مستمر و پایانی'!$E$30&gt;0,'لیست کنترل نمرات مستمر و پایانی'!$E$30,"--")</f>
        <v>20</v>
      </c>
      <c r="I725" s="205">
        <f>IF('لیست کنترل نمرات مستمر و پایانی'!$F$30&gt;0,'لیست کنترل نمرات مستمر و پایانی'!$F$30,"--")</f>
        <v>18</v>
      </c>
      <c r="J725" s="205">
        <f>IF('4'!$E$30&gt;0,'4'!$E$30,"--")</f>
        <v>18.75</v>
      </c>
      <c r="K725" s="206">
        <f>IF(J725="--","--",'4'!$E$48)</f>
        <v>15.25</v>
      </c>
      <c r="L725" s="206"/>
      <c r="M725" s="205">
        <f>IF(J725="--","--",رتبه!$AQ$30)</f>
        <v>10</v>
      </c>
      <c r="N725" s="207">
        <f t="shared" si="26"/>
        <v>3.5</v>
      </c>
      <c r="O725" s="166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8"/>
    </row>
    <row r="726" spans="2:27" ht="20.100000000000001" hidden="1" customHeight="1">
      <c r="B726" s="208">
        <v>3</v>
      </c>
      <c r="C726" s="209" t="str">
        <f>IF('لیست کنترل نمرات مستمر و پایانی'!$G$1&gt;0,'لیست کنترل نمرات مستمر و پایانی'!$G$1,"-----")</f>
        <v>فلسفه</v>
      </c>
      <c r="D726" s="210"/>
      <c r="E726" s="210"/>
      <c r="F726" s="211"/>
      <c r="G726" s="212">
        <f>IF(J726="--","--",'لیست کنترل نمرات مستمر و پایانی'!$G$2)</f>
        <v>2</v>
      </c>
      <c r="H726" s="213">
        <f>IF('لیست کنترل نمرات مستمر و پایانی'!$G$30&gt;0,'لیست کنترل نمرات مستمر و پایانی'!$G$30,"--")</f>
        <v>20</v>
      </c>
      <c r="I726" s="213">
        <f>IF('لیست کنترل نمرات مستمر و پایانی'!$H$30&gt;0,'لیست کنترل نمرات مستمر و پایانی'!$H$30,"--")</f>
        <v>20</v>
      </c>
      <c r="J726" s="213">
        <f>IF('4'!$G$30&gt;0,'4'!$G$30,"--")</f>
        <v>20</v>
      </c>
      <c r="K726" s="167">
        <f>IF(J726="--","--",'4'!$G$48)</f>
        <v>13.25</v>
      </c>
      <c r="L726" s="167"/>
      <c r="M726" s="213">
        <f>IF(J726="--","--",رتبه!$AS$30)</f>
        <v>1</v>
      </c>
      <c r="N726" s="214">
        <f t="shared" si="26"/>
        <v>6.75</v>
      </c>
      <c r="O726" s="166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8"/>
    </row>
    <row r="727" spans="2:27" ht="20.100000000000001" hidden="1" customHeight="1">
      <c r="B727" s="200">
        <v>4</v>
      </c>
      <c r="C727" s="201" t="str">
        <f>IF('لیست کنترل نمرات مستمر و پایانی'!$I$1&gt;0,'لیست کنترل نمرات مستمر و پایانی'!$I$1,"-----")</f>
        <v>منطق</v>
      </c>
      <c r="D727" s="202"/>
      <c r="E727" s="202"/>
      <c r="F727" s="203"/>
      <c r="G727" s="204">
        <f>IF(J727="--","--",'لیست کنترل نمرات مستمر و پایانی'!$I$2)</f>
        <v>1</v>
      </c>
      <c r="H727" s="205">
        <f>IF('لیست کنترل نمرات مستمر و پایانی'!$I$30&gt;0,'لیست کنترل نمرات مستمر و پایانی'!$I$30,"--")</f>
        <v>20</v>
      </c>
      <c r="I727" s="205">
        <f>IF('لیست کنترل نمرات مستمر و پایانی'!$J$30&gt;0,'لیست کنترل نمرات مستمر و پایانی'!$J$30,"--")</f>
        <v>19</v>
      </c>
      <c r="J727" s="205">
        <f>IF('4'!$I$30&gt;0,'4'!$I$30,"--")</f>
        <v>19.5</v>
      </c>
      <c r="K727" s="206">
        <f>IF(J727="--","--",'4'!$I$48)</f>
        <v>18</v>
      </c>
      <c r="L727" s="206"/>
      <c r="M727" s="205">
        <f>IF(J727="--","--",رتبه!$AU$30)</f>
        <v>11</v>
      </c>
      <c r="N727" s="207">
        <f t="shared" si="26"/>
        <v>1.5</v>
      </c>
      <c r="O727" s="166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8"/>
    </row>
    <row r="728" spans="2:27" ht="20.100000000000001" hidden="1" customHeight="1">
      <c r="B728" s="208">
        <v>5</v>
      </c>
      <c r="C728" s="209" t="str">
        <f>IF('لیست کنترل نمرات مستمر و پایانی'!$K$1&gt;0,'لیست کنترل نمرات مستمر و پایانی'!$K$1,"-----")</f>
        <v>جامعه شناسی</v>
      </c>
      <c r="D728" s="210"/>
      <c r="E728" s="210"/>
      <c r="F728" s="211"/>
      <c r="G728" s="212">
        <f>IF(J728="--","--",'لیست کنترل نمرات مستمر و پایانی'!$K$2)</f>
        <v>3</v>
      </c>
      <c r="H728" s="213">
        <f>IF('لیست کنترل نمرات مستمر و پایانی'!$K$30&gt;0,'لیست کنترل نمرات مستمر و پایانی'!$K$30,"--")</f>
        <v>19</v>
      </c>
      <c r="I728" s="213">
        <f>IF('لیست کنترل نمرات مستمر و پایانی'!$L$30&gt;0,'لیست کنترل نمرات مستمر و پایانی'!$L$30,"--")</f>
        <v>19</v>
      </c>
      <c r="J728" s="213">
        <f>IF('4'!$K$30&gt;0,'4'!$K$30,"--")</f>
        <v>19</v>
      </c>
      <c r="K728" s="167">
        <f>IF(J728="--","--",'4'!$K$48)</f>
        <v>14.25</v>
      </c>
      <c r="L728" s="167"/>
      <c r="M728" s="213">
        <f>IF(J728="--","--",رتبه!$AW$30)</f>
        <v>10</v>
      </c>
      <c r="N728" s="214">
        <f t="shared" si="26"/>
        <v>4.75</v>
      </c>
      <c r="O728" s="166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8"/>
    </row>
    <row r="729" spans="2:27" ht="20.100000000000001" hidden="1" customHeight="1">
      <c r="B729" s="200">
        <v>6</v>
      </c>
      <c r="C729" s="201" t="str">
        <f>IF('لیست کنترل نمرات مستمر و پایانی'!$M$1&gt;0,'لیست کنترل نمرات مستمر و پایانی'!$M$1,"-----")</f>
        <v>روان شناسی</v>
      </c>
      <c r="D729" s="202"/>
      <c r="E729" s="202"/>
      <c r="F729" s="203"/>
      <c r="G729" s="204">
        <f>IF(J729="--","--",'لیست کنترل نمرات مستمر و پایانی'!$M$2)</f>
        <v>3</v>
      </c>
      <c r="H729" s="205">
        <f>IF('لیست کنترل نمرات مستمر و پایانی'!$M$30&gt;0,'لیست کنترل نمرات مستمر و پایانی'!$M$30,"--")</f>
        <v>14</v>
      </c>
      <c r="I729" s="205">
        <f>IF('لیست کنترل نمرات مستمر و پایانی'!$N$30&gt;0,'لیست کنترل نمرات مستمر و پایانی'!$N$30,"--")</f>
        <v>8</v>
      </c>
      <c r="J729" s="205">
        <f>IF('4'!$M$30&gt;0,'4'!$M$30,"--")</f>
        <v>10</v>
      </c>
      <c r="K729" s="206">
        <f>IF(J729="--","--",'4'!$M$48)</f>
        <v>12.25</v>
      </c>
      <c r="L729" s="206"/>
      <c r="M729" s="205">
        <f>IF(J729="--","--",رتبه!$AY$30)</f>
        <v>23</v>
      </c>
      <c r="N729" s="207">
        <f t="shared" si="26"/>
        <v>-2.25</v>
      </c>
      <c r="O729" s="166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8"/>
    </row>
    <row r="730" spans="2:27" ht="20.100000000000001" hidden="1" customHeight="1">
      <c r="B730" s="208">
        <v>7</v>
      </c>
      <c r="C730" s="209" t="str">
        <f>IF('لیست کنترل نمرات مستمر و پایانی'!$O$1&gt;0,'لیست کنترل نمرات مستمر و پایانی'!$O$1,"-----")</f>
        <v>زبان انگلیسی</v>
      </c>
      <c r="D730" s="210"/>
      <c r="E730" s="210"/>
      <c r="F730" s="211"/>
      <c r="G730" s="212">
        <f>IF(J730="--","--",'لیست کنترل نمرات مستمر و پایانی'!$O$2)</f>
        <v>1</v>
      </c>
      <c r="H730" s="213">
        <f>IF('لیست کنترل نمرات مستمر و پایانی'!$O$30&gt;0,'لیست کنترل نمرات مستمر و پایانی'!$O$30,"--")</f>
        <v>18</v>
      </c>
      <c r="I730" s="213">
        <f>IF('لیست کنترل نمرات مستمر و پایانی'!$P$30&gt;0,'لیست کنترل نمرات مستمر و پایانی'!$P$30,"--")</f>
        <v>18</v>
      </c>
      <c r="J730" s="213">
        <f>IF('4'!$O$30&gt;0,'4'!$O$30,"--")</f>
        <v>18</v>
      </c>
      <c r="K730" s="167">
        <f>IF(J730="--","--",'4'!$O$48)</f>
        <v>11.25</v>
      </c>
      <c r="L730" s="167"/>
      <c r="M730" s="213">
        <f>IF(J730="--","--",رتبه!$BA$30)</f>
        <v>4</v>
      </c>
      <c r="N730" s="214">
        <f t="shared" si="26"/>
        <v>6.75</v>
      </c>
      <c r="O730" s="166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8"/>
    </row>
    <row r="731" spans="2:27" ht="20.100000000000001" hidden="1" customHeight="1">
      <c r="B731" s="200">
        <v>8</v>
      </c>
      <c r="C731" s="201" t="str">
        <f>IF('لیست کنترل نمرات مستمر و پایانی'!$Q$1&gt;0,'لیست کنترل نمرات مستمر و پایانی'!$Q$1,"-----")</f>
        <v>ادبیات فارسی</v>
      </c>
      <c r="D731" s="202"/>
      <c r="E731" s="202"/>
      <c r="F731" s="203"/>
      <c r="G731" s="204">
        <f>IF(J731="--","--",'لیست کنترل نمرات مستمر و پایانی'!$Q$2)</f>
        <v>2</v>
      </c>
      <c r="H731" s="205">
        <f>IF('لیست کنترل نمرات مستمر و پایانی'!$Q$30&gt;0,'لیست کنترل نمرات مستمر و پایانی'!$Q$30,"--")</f>
        <v>10</v>
      </c>
      <c r="I731" s="205">
        <f>IF('لیست کنترل نمرات مستمر و پایانی'!$R$30&gt;0,'لیست کنترل نمرات مستمر و پایانی'!$R$30,"--")</f>
        <v>8</v>
      </c>
      <c r="J731" s="205">
        <f>IF('4'!$Q$30&gt;0,'4'!$Q$30,"--")</f>
        <v>8.75</v>
      </c>
      <c r="K731" s="206">
        <f>IF(J731="--","--",'4'!$Q$48)</f>
        <v>8.25</v>
      </c>
      <c r="L731" s="206"/>
      <c r="M731" s="205">
        <f>IF(J731="--","--",رتبه!$BC$30)</f>
        <v>17</v>
      </c>
      <c r="N731" s="207">
        <f t="shared" si="26"/>
        <v>0.5</v>
      </c>
      <c r="O731" s="166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8"/>
    </row>
    <row r="732" spans="2:27" ht="20.100000000000001" hidden="1" customHeight="1">
      <c r="B732" s="208">
        <v>9</v>
      </c>
      <c r="C732" s="209" t="str">
        <f>IF('لیست کنترل نمرات مستمر و پایانی'!$S$1&gt;0,'لیست کنترل نمرات مستمر و پایانی'!$S$1,"-----")</f>
        <v>قافیه و عروض</v>
      </c>
      <c r="D732" s="210"/>
      <c r="E732" s="210"/>
      <c r="F732" s="211"/>
      <c r="G732" s="212">
        <f>IF(J732="--","--",'لیست کنترل نمرات مستمر و پایانی'!$S$2)</f>
        <v>2</v>
      </c>
      <c r="H732" s="213">
        <f>IF('لیست کنترل نمرات مستمر و پایانی'!$S$30&gt;0,'لیست کنترل نمرات مستمر و پایانی'!$S$30,"--")</f>
        <v>17</v>
      </c>
      <c r="I732" s="213">
        <f>IF('لیست کنترل نمرات مستمر و پایانی'!$T$30&gt;0,'لیست کنترل نمرات مستمر و پایانی'!$T$30,"--")</f>
        <v>10</v>
      </c>
      <c r="J732" s="213">
        <f>IF('4'!$S$30&gt;0,'4'!$S$30,"--")</f>
        <v>12.5</v>
      </c>
      <c r="K732" s="167">
        <f>IF(J732="--","--",'4'!$S$48)</f>
        <v>11.5</v>
      </c>
      <c r="L732" s="167"/>
      <c r="M732" s="213">
        <f>IF(J732="--","--",رتبه!$BE$30)</f>
        <v>13</v>
      </c>
      <c r="N732" s="214">
        <f t="shared" si="26"/>
        <v>1</v>
      </c>
      <c r="O732" s="166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8"/>
    </row>
    <row r="733" spans="2:27" ht="20.100000000000001" hidden="1" customHeight="1">
      <c r="B733" s="200">
        <v>10</v>
      </c>
      <c r="C733" s="201" t="str">
        <f>IF('لیست کنترل نمرات مستمر و پایانی'!$U$1&gt;0,'لیست کنترل نمرات مستمر و پایانی'!$U$1,"-----")</f>
        <v>عربی</v>
      </c>
      <c r="D733" s="202"/>
      <c r="E733" s="202"/>
      <c r="F733" s="203"/>
      <c r="G733" s="204">
        <f>IF(J733="--","--",'لیست کنترل نمرات مستمر و پایانی'!$U$2)</f>
        <v>2</v>
      </c>
      <c r="H733" s="205">
        <f>IF('لیست کنترل نمرات مستمر و پایانی'!$U$30&gt;0,'لیست کنترل نمرات مستمر و پایانی'!$U$30,"--")</f>
        <v>20</v>
      </c>
      <c r="I733" s="205">
        <f>IF('لیست کنترل نمرات مستمر و پایانی'!$V$30&gt;0,'لیست کنترل نمرات مستمر و پایانی'!$V$30,"--")</f>
        <v>20</v>
      </c>
      <c r="J733" s="205">
        <f>IF('4'!$U$30&gt;0,'4'!$U$30,"--")</f>
        <v>20</v>
      </c>
      <c r="K733" s="206">
        <f>IF(J733="--","--",'4'!$U$48)</f>
        <v>19.25</v>
      </c>
      <c r="L733" s="206"/>
      <c r="M733" s="205">
        <f>IF(J733="--","--",رتبه!$BG$30)</f>
        <v>1</v>
      </c>
      <c r="N733" s="207">
        <f t="shared" si="26"/>
        <v>0.75</v>
      </c>
      <c r="O733" s="166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8"/>
    </row>
    <row r="734" spans="2:27" ht="20.100000000000001" hidden="1" customHeight="1">
      <c r="B734" s="208">
        <v>11</v>
      </c>
      <c r="C734" s="209" t="str">
        <f>IF('لیست کنترل نمرات مستمر و پایانی'!$W$1&gt;0,'لیست کنترل نمرات مستمر و پایانی'!$W$1,"-----")</f>
        <v>ریاضی</v>
      </c>
      <c r="D734" s="210"/>
      <c r="E734" s="210"/>
      <c r="F734" s="211"/>
      <c r="G734" s="212">
        <f>IF(J734="--","--",'لیست کنترل نمرات مستمر و پایانی'!$W$2)</f>
        <v>4</v>
      </c>
      <c r="H734" s="213">
        <f>IF('لیست کنترل نمرات مستمر و پایانی'!$W$30&gt;0,'لیست کنترل نمرات مستمر و پایانی'!$W$30,"--")</f>
        <v>16</v>
      </c>
      <c r="I734" s="213">
        <f>IF('لیست کنترل نمرات مستمر و پایانی'!$X$30&gt;0,'لیست کنترل نمرات مستمر و پایانی'!$X$30,"--")</f>
        <v>14</v>
      </c>
      <c r="J734" s="213">
        <f>IF('4'!$W$30&gt;0,'4'!$W$30,"--")</f>
        <v>14.75</v>
      </c>
      <c r="K734" s="167">
        <f>IF(J734="--","--",'4'!$W$48)</f>
        <v>12.5</v>
      </c>
      <c r="L734" s="167"/>
      <c r="M734" s="213">
        <f>IF(J734="--","--",رتبه!$BI$30)</f>
        <v>15</v>
      </c>
      <c r="N734" s="214">
        <f t="shared" si="26"/>
        <v>2.25</v>
      </c>
      <c r="O734" s="166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8"/>
    </row>
    <row r="735" spans="2:27" ht="20.100000000000001" hidden="1" customHeight="1">
      <c r="B735" s="200">
        <v>12</v>
      </c>
      <c r="C735" s="201" t="str">
        <f>IF('لیست کنترل نمرات مستمر و پایانی'!$Y$1&gt;0,'لیست کنترل نمرات مستمر و پایانی'!$Y$1,"-----")</f>
        <v>زیست شناسی</v>
      </c>
      <c r="D735" s="202"/>
      <c r="E735" s="202"/>
      <c r="F735" s="203"/>
      <c r="G735" s="204">
        <f>IF(J735="--","--",'لیست کنترل نمرات مستمر و پایانی'!$Y$2)</f>
        <v>4</v>
      </c>
      <c r="H735" s="205">
        <f>IF('لیست کنترل نمرات مستمر و پایانی'!$Y$30&gt;0,'لیست کنترل نمرات مستمر و پایانی'!$Y$30,"--")</f>
        <v>20</v>
      </c>
      <c r="I735" s="205">
        <f>IF('لیست کنترل نمرات مستمر و پایانی'!$Z$30&gt;0,'لیست کنترل نمرات مستمر و پایانی'!$Z$30,"--")</f>
        <v>20</v>
      </c>
      <c r="J735" s="205">
        <f>IF('4'!$Y$30&gt;0,'4'!$Y$30,"--")</f>
        <v>20</v>
      </c>
      <c r="K735" s="206">
        <f>IF(J735="--","--",'4'!$Y$48)</f>
        <v>17</v>
      </c>
      <c r="L735" s="206"/>
      <c r="M735" s="205">
        <f>IF(J735="--","--",رتبه!$BK$30)</f>
        <v>1</v>
      </c>
      <c r="N735" s="207">
        <f t="shared" si="26"/>
        <v>3</v>
      </c>
      <c r="O735" s="166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8"/>
    </row>
    <row r="736" spans="2:27" ht="20.100000000000001" hidden="1" customHeight="1">
      <c r="B736" s="208">
        <v>13</v>
      </c>
      <c r="C736" s="209" t="str">
        <f>IF('لیست کنترل نمرات مستمر و پایانی'!$AA$1&gt;0,'لیست کنترل نمرات مستمر و پایانی'!$AA$1,"-----")</f>
        <v>جغرافیای استان</v>
      </c>
      <c r="D736" s="210"/>
      <c r="E736" s="210"/>
      <c r="F736" s="211"/>
      <c r="G736" s="212">
        <f>IF(J736="--","--",'لیست کنترل نمرات مستمر و پایانی'!$AA$2)</f>
        <v>3</v>
      </c>
      <c r="H736" s="213">
        <f>IF('لیست کنترل نمرات مستمر و پایانی'!$AA$30&gt;0,'لیست کنترل نمرات مستمر و پایانی'!$AA$30,"--")</f>
        <v>20</v>
      </c>
      <c r="I736" s="213">
        <f>IF('لیست کنترل نمرات مستمر و پایانی'!$AB$30&gt;0,'لیست کنترل نمرات مستمر و پایانی'!$AB$30,"--")</f>
        <v>20</v>
      </c>
      <c r="J736" s="213">
        <f>IF('4'!$AA$30&gt;0,'4'!$AA$30,"--")</f>
        <v>20</v>
      </c>
      <c r="K736" s="167">
        <f>IF(J736="--","--",'4'!$AA$48)</f>
        <v>16.5</v>
      </c>
      <c r="L736" s="167"/>
      <c r="M736" s="213">
        <f>IF(J736="--","--",رتبه!$BM$30)</f>
        <v>1</v>
      </c>
      <c r="N736" s="214">
        <f t="shared" si="26"/>
        <v>3.5</v>
      </c>
      <c r="O736" s="166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8"/>
    </row>
    <row r="737" spans="1:28" ht="20.100000000000001" hidden="1" customHeight="1">
      <c r="B737" s="200">
        <v>14</v>
      </c>
      <c r="C737" s="201" t="str">
        <f>IF('لیست کنترل نمرات مستمر و پایانی'!$AC$1&gt;0,'لیست کنترل نمرات مستمر و پایانی'!$AC$1,"-----")</f>
        <v>نگارش</v>
      </c>
      <c r="D737" s="202"/>
      <c r="E737" s="202"/>
      <c r="F737" s="203"/>
      <c r="G737" s="204">
        <f>IF(J737="--","--",'لیست کنترل نمرات مستمر و پایانی'!$AC$2)</f>
        <v>2</v>
      </c>
      <c r="H737" s="205">
        <f>IF('لیست کنترل نمرات مستمر و پایانی'!$AC$30&gt;0,'لیست کنترل نمرات مستمر و پایانی'!$AC$30,"--")</f>
        <v>20</v>
      </c>
      <c r="I737" s="205">
        <f>IF('لیست کنترل نمرات مستمر و پایانی'!$AD$30&gt;0,'لیست کنترل نمرات مستمر و پایانی'!$AD$30,"--")</f>
        <v>20</v>
      </c>
      <c r="J737" s="205">
        <f>IF('4'!$AC$30&gt;0,'4'!$AC$30,"--")</f>
        <v>20</v>
      </c>
      <c r="K737" s="206">
        <f>IF(J737="--","--",'4'!$AC$48)</f>
        <v>19.75</v>
      </c>
      <c r="L737" s="206"/>
      <c r="M737" s="205">
        <f>IF(J737="--","--",رتبه!$BO$30)</f>
        <v>1</v>
      </c>
      <c r="N737" s="207">
        <f t="shared" si="26"/>
        <v>0.25</v>
      </c>
      <c r="O737" s="166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8"/>
    </row>
    <row r="738" spans="1:28" ht="20.100000000000001" hidden="1" customHeight="1">
      <c r="B738" s="208">
        <v>15</v>
      </c>
      <c r="C738" s="209" t="str">
        <f>IF('لیست کنترل نمرات مستمر و پایانی'!$AE$1&gt;0,'لیست کنترل نمرات مستمر و پایانی'!$AE$1,"-----")</f>
        <v>متون ادبی</v>
      </c>
      <c r="D738" s="210"/>
      <c r="E738" s="210"/>
      <c r="F738" s="211"/>
      <c r="G738" s="212">
        <f>IF(J738="--","--",'لیست کنترل نمرات مستمر و پایانی'!$AE$2)</f>
        <v>2</v>
      </c>
      <c r="H738" s="213">
        <f>IF('لیست کنترل نمرات مستمر و پایانی'!$AE$30&gt;0,'لیست کنترل نمرات مستمر و پایانی'!$AE$30,"--")</f>
        <v>15</v>
      </c>
      <c r="I738" s="213">
        <f>IF('لیست کنترل نمرات مستمر و پایانی'!$AF$30&gt;0,'لیست کنترل نمرات مستمر و پایانی'!$AF$30,"--")</f>
        <v>16</v>
      </c>
      <c r="J738" s="213">
        <f>IF('4'!$AE$30&gt;0,'4'!$AE$30,"--")</f>
        <v>15.75</v>
      </c>
      <c r="K738" s="167">
        <f>IF(J738="--","--",'4'!$AE$48)</f>
        <v>19.25</v>
      </c>
      <c r="L738" s="167"/>
      <c r="M738" s="213">
        <f>IF(J738="--","--",رتبه!$BQ$30)</f>
        <v>38</v>
      </c>
      <c r="N738" s="214">
        <f t="shared" si="26"/>
        <v>-3.5</v>
      </c>
      <c r="O738" s="166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8"/>
    </row>
    <row r="739" spans="1:28" ht="20.100000000000001" hidden="1" customHeight="1">
      <c r="B739" s="200">
        <v>16</v>
      </c>
      <c r="C739" s="201" t="str">
        <f>IF('لیست کنترل نمرات مستمر و پایانی'!$AG$1&gt;0,'لیست کنترل نمرات مستمر و پایانی'!$AG$1,"-----")</f>
        <v>آمادگی دفاعی</v>
      </c>
      <c r="D739" s="202"/>
      <c r="E739" s="202"/>
      <c r="F739" s="203"/>
      <c r="G739" s="204">
        <f>IF(J739="--","--",'لیست کنترل نمرات مستمر و پایانی'!$AG$2)</f>
        <v>3</v>
      </c>
      <c r="H739" s="205">
        <f>IF('لیست کنترل نمرات مستمر و پایانی'!$AG$30&gt;0,'لیست کنترل نمرات مستمر و پایانی'!$AG$30,"--")</f>
        <v>10</v>
      </c>
      <c r="I739" s="205">
        <f>IF('لیست کنترل نمرات مستمر و پایانی'!$AH$30&gt;0,'لیست کنترل نمرات مستمر و پایانی'!$AH$30,"--")</f>
        <v>10</v>
      </c>
      <c r="J739" s="205">
        <f>IF('4'!$AG$30&gt;0,'4'!$AG$30,"--")</f>
        <v>10</v>
      </c>
      <c r="K739" s="206">
        <f>IF(J739="--","--",'4'!$AG$48)</f>
        <v>17.25</v>
      </c>
      <c r="L739" s="206"/>
      <c r="M739" s="205">
        <f>IF(J739="--","--",رتبه!$BS$30)</f>
        <v>32</v>
      </c>
      <c r="N739" s="207">
        <f t="shared" si="26"/>
        <v>-7.25</v>
      </c>
      <c r="O739" s="166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8"/>
    </row>
    <row r="740" spans="1:28" ht="20.100000000000001" hidden="1" customHeight="1">
      <c r="B740" s="208">
        <v>17</v>
      </c>
      <c r="C740" s="209" t="str">
        <f>IF('لیست کنترل نمرات مستمر و پایانی'!$AI$1&gt;0,'لیست کنترل نمرات مستمر و پایانی'!$AI$1,"-----")</f>
        <v>تاریخ</v>
      </c>
      <c r="D740" s="210"/>
      <c r="E740" s="210"/>
      <c r="F740" s="211"/>
      <c r="G740" s="212">
        <f>IF(J740="--","--",'لیست کنترل نمرات مستمر و پایانی'!$AI$2)</f>
        <v>2</v>
      </c>
      <c r="H740" s="213">
        <f>IF('لیست کنترل نمرات مستمر و پایانی'!$AI$30&gt;0,'لیست کنترل نمرات مستمر و پایانی'!$AI$30,"--")</f>
        <v>20</v>
      </c>
      <c r="I740" s="213">
        <f>IF('لیست کنترل نمرات مستمر و پایانی'!$AJ$30&gt;0,'لیست کنترل نمرات مستمر و پایانی'!$AJ$30,"--")</f>
        <v>20</v>
      </c>
      <c r="J740" s="213">
        <f>IF('4'!$AI$30&gt;0,'4'!$AI$30,"--")</f>
        <v>20</v>
      </c>
      <c r="K740" s="167">
        <f>IF(J740="--","--",'4'!$AI$48)</f>
        <v>18.75</v>
      </c>
      <c r="L740" s="167"/>
      <c r="M740" s="213">
        <f>IF(J740="--","--",رتبه!$BU$30)</f>
        <v>1</v>
      </c>
      <c r="N740" s="214">
        <f t="shared" si="26"/>
        <v>1.25</v>
      </c>
      <c r="O740" s="166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8"/>
    </row>
    <row r="741" spans="1:28" ht="20.100000000000001" hidden="1" customHeight="1">
      <c r="B741" s="200">
        <v>18</v>
      </c>
      <c r="C741" s="201" t="str">
        <f>IF('لیست کنترل نمرات مستمر و پایانی'!$AK$1&gt;0,'لیست کنترل نمرات مستمر و پایانی'!$AK$1,"-----")</f>
        <v>تربیت بدنی</v>
      </c>
      <c r="D741" s="202"/>
      <c r="E741" s="202"/>
      <c r="F741" s="203"/>
      <c r="G741" s="204">
        <f>IF(J741="--","--",'لیست کنترل نمرات مستمر و پایانی'!$AK$2)</f>
        <v>2</v>
      </c>
      <c r="H741" s="205" t="str">
        <f>IF('لیست کنترل نمرات مستمر و پایانی'!$AK$30&gt;0,'لیست کنترل نمرات مستمر و پایانی'!$AK$30,"--")</f>
        <v>--</v>
      </c>
      <c r="I741" s="205">
        <f>IF('لیست کنترل نمرات مستمر و پایانی'!$AL$30&gt;0,'لیست کنترل نمرات مستمر و پایانی'!$AL$30,"--")</f>
        <v>20</v>
      </c>
      <c r="J741" s="205">
        <f>IF('4'!$AK$30&gt;0,'4'!$AK$30,"--")</f>
        <v>20</v>
      </c>
      <c r="K741" s="206">
        <f>IF(J741="--","--",'4'!$AK$48)</f>
        <v>18.75</v>
      </c>
      <c r="L741" s="206"/>
      <c r="M741" s="205">
        <f>IF(J741="--","--",رتبه!$BW$30)</f>
        <v>1</v>
      </c>
      <c r="N741" s="207">
        <f t="shared" si="26"/>
        <v>1.25</v>
      </c>
      <c r="O741" s="166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8"/>
    </row>
    <row r="742" spans="1:28" ht="20.100000000000001" hidden="1" customHeight="1" thickBot="1">
      <c r="B742" s="215">
        <v>19</v>
      </c>
      <c r="C742" s="216" t="str">
        <f>IF('لیست کنترل نمرات مستمر و پایانی'!$AM$1&gt;0,'لیست کنترل نمرات مستمر و پایانی'!$AM$1,"-----")</f>
        <v>انضباط</v>
      </c>
      <c r="D742" s="217"/>
      <c r="E742" s="217"/>
      <c r="F742" s="218"/>
      <c r="G742" s="219">
        <f>IF(J742="--","--",'لیست کنترل نمرات مستمر و پایانی'!$AM$2)</f>
        <v>2</v>
      </c>
      <c r="H742" s="220" t="str">
        <f>IF('لیست کنترل نمرات مستمر و پایانی'!$AM$30&gt;0,'لیست کنترل نمرات مستمر و پایانی'!$AM$30,"--")</f>
        <v>--</v>
      </c>
      <c r="I742" s="220">
        <f>IF('لیست کنترل نمرات مستمر و پایانی'!$AN$30&gt;0,'لیست کنترل نمرات مستمر و پایانی'!$AN$30,"--")</f>
        <v>6</v>
      </c>
      <c r="J742" s="220">
        <f>IF('4'!$AM$30&gt;0,'4'!$AM$30,"--")</f>
        <v>6</v>
      </c>
      <c r="K742" s="181">
        <f>IF(J742="--","--",'4'!$AM$48)</f>
        <v>14.5</v>
      </c>
      <c r="L742" s="181"/>
      <c r="M742" s="220">
        <f>IF(J742="--","--",رتبه!$BY$30)</f>
        <v>37</v>
      </c>
      <c r="N742" s="221">
        <f t="shared" si="26"/>
        <v>-8.5</v>
      </c>
      <c r="O742" s="222"/>
      <c r="P742" s="181"/>
      <c r="Q742" s="181"/>
      <c r="R742" s="181"/>
      <c r="S742" s="181"/>
      <c r="T742" s="181"/>
      <c r="U742" s="181"/>
      <c r="V742" s="181"/>
      <c r="W742" s="181"/>
      <c r="X742" s="181"/>
      <c r="Y742" s="181"/>
      <c r="Z742" s="181"/>
      <c r="AA742" s="182"/>
    </row>
    <row r="743" spans="1:28" ht="20.100000000000001" hidden="1" customHeight="1">
      <c r="B743" s="223"/>
      <c r="C743" s="224"/>
      <c r="D743" s="224"/>
      <c r="E743" s="224"/>
      <c r="F743" s="224"/>
      <c r="G743" s="225"/>
      <c r="H743" s="223"/>
      <c r="I743" s="223"/>
      <c r="J743" s="223"/>
      <c r="K743" s="223"/>
      <c r="L743" s="223"/>
      <c r="M743" s="223"/>
      <c r="N743" s="223"/>
      <c r="O743" s="223"/>
      <c r="P743" s="223"/>
      <c r="Q743" s="223"/>
      <c r="R743" s="223"/>
      <c r="S743" s="223"/>
      <c r="T743" s="223"/>
      <c r="U743" s="223"/>
      <c r="V743" s="223"/>
      <c r="W743" s="223"/>
      <c r="X743" s="223"/>
      <c r="Y743" s="223"/>
      <c r="Z743" s="223"/>
      <c r="AA743" s="223"/>
    </row>
    <row r="744" spans="1:28" ht="20.100000000000001" hidden="1" customHeight="1" thickBot="1">
      <c r="A744" s="226"/>
      <c r="B744" s="226"/>
      <c r="C744" s="226"/>
      <c r="D744" s="226"/>
      <c r="E744" s="226"/>
      <c r="F744" s="226"/>
      <c r="G744" s="226"/>
      <c r="H744" s="226"/>
      <c r="I744" s="226"/>
      <c r="J744" s="226"/>
      <c r="K744" s="226"/>
      <c r="L744" s="226"/>
      <c r="M744" s="226"/>
      <c r="N744" s="226"/>
      <c r="O744" s="226"/>
      <c r="P744" s="226"/>
      <c r="Q744" s="226"/>
      <c r="R744" s="226"/>
      <c r="S744" s="226"/>
      <c r="T744" s="226"/>
      <c r="U744" s="226"/>
      <c r="V744" s="226"/>
      <c r="W744" s="226"/>
      <c r="X744" s="226"/>
      <c r="Y744" s="226"/>
      <c r="Z744" s="226"/>
      <c r="AA744" s="226"/>
      <c r="AB744" s="226"/>
    </row>
    <row r="745" spans="1:28" ht="20.100000000000001" hidden="1" customHeight="1" thickBot="1">
      <c r="B745" s="155"/>
      <c r="C745" s="156"/>
      <c r="D745" s="156"/>
      <c r="E745" s="156"/>
      <c r="F745" s="156"/>
      <c r="G745" s="157"/>
      <c r="H745" s="158"/>
      <c r="I745" s="159" t="str">
        <f>'ورود اطلاعات'!$C$6</f>
        <v>مدیریت آموزش و پرورش تهران</v>
      </c>
      <c r="J745" s="160"/>
      <c r="K745" s="160"/>
      <c r="L745" s="160"/>
      <c r="M745" s="160"/>
      <c r="N745" s="160"/>
      <c r="O745" s="160"/>
      <c r="P745" s="160"/>
      <c r="Q745" s="161"/>
      <c r="R745" s="158"/>
      <c r="S745" s="162" t="str">
        <f>'ورود نمرات'!$A$3</f>
        <v>نام</v>
      </c>
      <c r="T745" s="163"/>
      <c r="U745" s="164"/>
      <c r="V745" s="165" t="str">
        <f>'ورود نمرات'!$A$31</f>
        <v xml:space="preserve">امیر </v>
      </c>
      <c r="W745" s="156"/>
      <c r="X745" s="156"/>
      <c r="Y745" s="156"/>
      <c r="Z745" s="156"/>
      <c r="AA745" s="157"/>
    </row>
    <row r="746" spans="1:28" ht="20.100000000000001" hidden="1" customHeight="1">
      <c r="B746" s="166"/>
      <c r="C746" s="167"/>
      <c r="D746" s="167"/>
      <c r="E746" s="167"/>
      <c r="F746" s="167"/>
      <c r="G746" s="168"/>
      <c r="H746" s="158"/>
      <c r="I746" s="162" t="str">
        <f>'ورود اطلاعات'!$A$7</f>
        <v>نام واحد آموزشی</v>
      </c>
      <c r="J746" s="163"/>
      <c r="K746" s="164"/>
      <c r="L746" s="169" t="str">
        <f>'ورود اطلاعات'!$C$7</f>
        <v>دبیرستان دانش پسند</v>
      </c>
      <c r="M746" s="170"/>
      <c r="N746" s="170"/>
      <c r="O746" s="170"/>
      <c r="P746" s="170"/>
      <c r="Q746" s="171"/>
      <c r="R746" s="158"/>
      <c r="S746" s="172" t="str">
        <f>'ورود نمرات'!$B$3</f>
        <v>نام خانوادگی</v>
      </c>
      <c r="T746" s="173"/>
      <c r="U746" s="174"/>
      <c r="V746" s="175" t="str">
        <f>'ورود نمرات'!$B$31</f>
        <v>كلاته ملائی</v>
      </c>
      <c r="W746" s="167"/>
      <c r="X746" s="167"/>
      <c r="Y746" s="167"/>
      <c r="Z746" s="167"/>
      <c r="AA746" s="168"/>
    </row>
    <row r="747" spans="1:28" ht="20.100000000000001" hidden="1" customHeight="1">
      <c r="B747" s="166"/>
      <c r="C747" s="167"/>
      <c r="D747" s="167"/>
      <c r="E747" s="167"/>
      <c r="F747" s="167"/>
      <c r="G747" s="168"/>
      <c r="H747" s="158"/>
      <c r="I747" s="172" t="str">
        <f>'ورود اطلاعات'!$A$2</f>
        <v>سال تحصیلی</v>
      </c>
      <c r="J747" s="173"/>
      <c r="K747" s="174"/>
      <c r="L747" s="175" t="str">
        <f>'ورود اطلاعات'!$C$2</f>
        <v>1402-1403</v>
      </c>
      <c r="M747" s="167"/>
      <c r="N747" s="167"/>
      <c r="O747" s="167"/>
      <c r="P747" s="167"/>
      <c r="Q747" s="168"/>
      <c r="R747" s="158"/>
      <c r="S747" s="172" t="str">
        <f>'ورود اطلاعات'!$A$4</f>
        <v>رشته</v>
      </c>
      <c r="T747" s="173"/>
      <c r="U747" s="174"/>
      <c r="V747" s="175" t="str">
        <f>'ورود اطلاعات'!$C$4</f>
        <v>انسانی</v>
      </c>
      <c r="W747" s="167"/>
      <c r="X747" s="167"/>
      <c r="Y747" s="167"/>
      <c r="Z747" s="167"/>
      <c r="AA747" s="168"/>
    </row>
    <row r="748" spans="1:28" ht="20.100000000000001" hidden="1" customHeight="1">
      <c r="B748" s="166"/>
      <c r="C748" s="167"/>
      <c r="D748" s="167"/>
      <c r="E748" s="167"/>
      <c r="F748" s="167"/>
      <c r="G748" s="168"/>
      <c r="H748" s="158"/>
      <c r="I748" s="172" t="str">
        <f>'ورود اطلاعات'!$A$3</f>
        <v>نوبت امتحانی</v>
      </c>
      <c r="J748" s="173"/>
      <c r="K748" s="174"/>
      <c r="L748" s="175" t="str">
        <f>'ورود اطلاعات'!$C$3</f>
        <v>نوبت اول</v>
      </c>
      <c r="M748" s="167"/>
      <c r="N748" s="167"/>
      <c r="O748" s="167"/>
      <c r="P748" s="167"/>
      <c r="Q748" s="168"/>
      <c r="R748" s="158"/>
      <c r="S748" s="172" t="str">
        <f>'لیست کنترل نمرات مستمر و پایانی'!$AO$1</f>
        <v>معدل</v>
      </c>
      <c r="T748" s="173"/>
      <c r="U748" s="174"/>
      <c r="V748" s="176">
        <f>'لیست کنترل نمرات مستمر و پایانی'!$AO$31</f>
        <v>13.992424242424242</v>
      </c>
      <c r="W748" s="167"/>
      <c r="X748" s="167"/>
      <c r="Y748" s="167"/>
      <c r="Z748" s="167"/>
      <c r="AA748" s="168"/>
    </row>
    <row r="749" spans="1:28" ht="20.100000000000001" hidden="1" customHeight="1" thickBot="1">
      <c r="B749" s="166"/>
      <c r="C749" s="167"/>
      <c r="D749" s="167"/>
      <c r="E749" s="167"/>
      <c r="F749" s="167"/>
      <c r="G749" s="168"/>
      <c r="H749" s="158"/>
      <c r="I749" s="177" t="str">
        <f>'ورود اطلاعات'!$A$5</f>
        <v>کلاس</v>
      </c>
      <c r="J749" s="178"/>
      <c r="K749" s="179"/>
      <c r="L749" s="180">
        <f>'ورود اطلاعات'!$C$5</f>
        <v>102</v>
      </c>
      <c r="M749" s="181"/>
      <c r="N749" s="181"/>
      <c r="O749" s="181"/>
      <c r="P749" s="181"/>
      <c r="Q749" s="182"/>
      <c r="R749" s="158"/>
      <c r="S749" s="177" t="str">
        <f>'لیست کنترل نمرات مستمر و پایانی'!$AP$1</f>
        <v>رتبه کلاسی</v>
      </c>
      <c r="T749" s="178"/>
      <c r="U749" s="179"/>
      <c r="V749" s="180">
        <f>'لیست کنترل نمرات مستمر و پایانی'!$AP$31</f>
        <v>30</v>
      </c>
      <c r="W749" s="181"/>
      <c r="X749" s="181"/>
      <c r="Y749" s="181"/>
      <c r="Z749" s="181"/>
      <c r="AA749" s="182"/>
    </row>
    <row r="750" spans="1:28" ht="20.100000000000001" hidden="1" customHeight="1" thickBot="1">
      <c r="B750" s="183"/>
      <c r="C750" s="184"/>
      <c r="D750" s="184"/>
      <c r="E750" s="184"/>
      <c r="F750" s="184"/>
      <c r="G750" s="185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  <c r="Z750" s="158"/>
      <c r="AA750" s="158"/>
    </row>
    <row r="751" spans="1:28" ht="20.100000000000001" hidden="1" customHeight="1" thickBot="1">
      <c r="B751" s="186" t="s">
        <v>23</v>
      </c>
      <c r="C751" s="187" t="s">
        <v>9</v>
      </c>
      <c r="D751" s="188"/>
      <c r="E751" s="188"/>
      <c r="F751" s="189"/>
      <c r="G751" s="190" t="s">
        <v>20</v>
      </c>
      <c r="H751" s="191" t="s">
        <v>15</v>
      </c>
      <c r="I751" s="191" t="s">
        <v>16</v>
      </c>
      <c r="J751" s="191" t="s">
        <v>21</v>
      </c>
      <c r="K751" s="188" t="s">
        <v>22</v>
      </c>
      <c r="L751" s="188"/>
      <c r="M751" s="191" t="s">
        <v>19</v>
      </c>
      <c r="N751" s="192" t="s">
        <v>24</v>
      </c>
      <c r="O751" s="155"/>
      <c r="P751" s="156"/>
      <c r="Q751" s="156"/>
      <c r="R751" s="156"/>
      <c r="S751" s="156"/>
      <c r="T751" s="156"/>
      <c r="U751" s="156"/>
      <c r="V751" s="156"/>
      <c r="W751" s="156"/>
      <c r="X751" s="156"/>
      <c r="Y751" s="156"/>
      <c r="Z751" s="156"/>
      <c r="AA751" s="157"/>
    </row>
    <row r="752" spans="1:28" ht="20.100000000000001" hidden="1" customHeight="1">
      <c r="B752" s="193">
        <v>1</v>
      </c>
      <c r="C752" s="194" t="str">
        <f>IF('لیست کنترل نمرات مستمر و پایانی'!$C$1&gt;0,'لیست کنترل نمرات مستمر و پایانی'!$C$1,"-----")</f>
        <v>قرآن</v>
      </c>
      <c r="D752" s="195"/>
      <c r="E752" s="195"/>
      <c r="F752" s="196"/>
      <c r="G752" s="197">
        <f>IF(J752="--","--",'لیست کنترل نمرات مستمر و پایانی'!$C$2)</f>
        <v>2</v>
      </c>
      <c r="H752" s="198">
        <f>IF('لیست کنترل نمرات مستمر و پایانی'!$C$31&gt;0,'لیست کنترل نمرات مستمر و پایانی'!$C$31,"--")</f>
        <v>18</v>
      </c>
      <c r="I752" s="198">
        <f>IF('لیست کنترل نمرات مستمر و پایانی'!$D$31&gt;0,'لیست کنترل نمرات مستمر و پایانی'!$D$31,"--")</f>
        <v>14</v>
      </c>
      <c r="J752" s="198">
        <f>IF('4'!$C$31&gt;0,'4'!$C$31,"--")</f>
        <v>15.5</v>
      </c>
      <c r="K752" s="170">
        <f>IF(J752="--","--",'4'!$C$48)</f>
        <v>17.25</v>
      </c>
      <c r="L752" s="170"/>
      <c r="M752" s="198">
        <f>IF(J752="--","--",رتبه!$AO$31)</f>
        <v>33</v>
      </c>
      <c r="N752" s="199">
        <f t="shared" ref="N752:N770" si="27">IF(J752="--","--",J752-K752)</f>
        <v>-1.75</v>
      </c>
      <c r="O752" s="166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8"/>
    </row>
    <row r="753" spans="2:27" ht="20.100000000000001" hidden="1" customHeight="1">
      <c r="B753" s="200">
        <v>2</v>
      </c>
      <c r="C753" s="201" t="str">
        <f>IF('لیست کنترل نمرات مستمر و پایانی'!$E$1&gt;0,'لیست کنترل نمرات مستمر و پایانی'!$E$1,"-----")</f>
        <v>معارف اسلامی</v>
      </c>
      <c r="D753" s="202"/>
      <c r="E753" s="202"/>
      <c r="F753" s="203"/>
      <c r="G753" s="204">
        <f>IF(J753="--","--",'لیست کنترل نمرات مستمر و پایانی'!$E$2)</f>
        <v>2</v>
      </c>
      <c r="H753" s="205">
        <f>IF('لیست کنترل نمرات مستمر و پایانی'!$E$31&gt;0,'لیست کنترل نمرات مستمر و پایانی'!$E$31,"--")</f>
        <v>16</v>
      </c>
      <c r="I753" s="205">
        <f>IF('لیست کنترل نمرات مستمر و پایانی'!$F$31&gt;0,'لیست کنترل نمرات مستمر و پایانی'!$F$31,"--")</f>
        <v>13</v>
      </c>
      <c r="J753" s="205">
        <f>IF('4'!$E$31&gt;0,'4'!$E$31,"--")</f>
        <v>14</v>
      </c>
      <c r="K753" s="206">
        <f>IF(J753="--","--",'4'!$E$48)</f>
        <v>15.25</v>
      </c>
      <c r="L753" s="206"/>
      <c r="M753" s="205">
        <f>IF(J753="--","--",رتبه!$AQ$31)</f>
        <v>23</v>
      </c>
      <c r="N753" s="207">
        <f t="shared" si="27"/>
        <v>-1.25</v>
      </c>
      <c r="O753" s="166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8"/>
    </row>
    <row r="754" spans="2:27" ht="20.100000000000001" hidden="1" customHeight="1">
      <c r="B754" s="208">
        <v>3</v>
      </c>
      <c r="C754" s="209" t="str">
        <f>IF('لیست کنترل نمرات مستمر و پایانی'!$G$1&gt;0,'لیست کنترل نمرات مستمر و پایانی'!$G$1,"-----")</f>
        <v>فلسفه</v>
      </c>
      <c r="D754" s="210"/>
      <c r="E754" s="210"/>
      <c r="F754" s="211"/>
      <c r="G754" s="212">
        <f>IF(J754="--","--",'لیست کنترل نمرات مستمر و پایانی'!$G$2)</f>
        <v>2</v>
      </c>
      <c r="H754" s="213">
        <f>IF('لیست کنترل نمرات مستمر و پایانی'!$G$31&gt;0,'لیست کنترل نمرات مستمر و پایانی'!$G$31,"--")</f>
        <v>17</v>
      </c>
      <c r="I754" s="213">
        <f>IF('لیست کنترل نمرات مستمر و پایانی'!$H$31&gt;0,'لیست کنترل نمرات مستمر و پایانی'!$H$31,"--")</f>
        <v>18</v>
      </c>
      <c r="J754" s="213">
        <f>IF('4'!$G$31&gt;0,'4'!$G$31,"--")</f>
        <v>17.75</v>
      </c>
      <c r="K754" s="167">
        <f>IF(J754="--","--",'4'!$G$48)</f>
        <v>13.25</v>
      </c>
      <c r="L754" s="167"/>
      <c r="M754" s="213">
        <f>IF(J754="--","--",رتبه!$AS$31)</f>
        <v>12</v>
      </c>
      <c r="N754" s="214">
        <f t="shared" si="27"/>
        <v>4.5</v>
      </c>
      <c r="O754" s="166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8"/>
    </row>
    <row r="755" spans="2:27" ht="20.100000000000001" hidden="1" customHeight="1">
      <c r="B755" s="200">
        <v>4</v>
      </c>
      <c r="C755" s="201" t="str">
        <f>IF('لیست کنترل نمرات مستمر و پایانی'!$I$1&gt;0,'لیست کنترل نمرات مستمر و پایانی'!$I$1,"-----")</f>
        <v>منطق</v>
      </c>
      <c r="D755" s="202"/>
      <c r="E755" s="202"/>
      <c r="F755" s="203"/>
      <c r="G755" s="204">
        <f>IF(J755="--","--",'لیست کنترل نمرات مستمر و پایانی'!$I$2)</f>
        <v>1</v>
      </c>
      <c r="H755" s="205">
        <f>IF('لیست کنترل نمرات مستمر و پایانی'!$I$31&gt;0,'لیست کنترل نمرات مستمر و پایانی'!$I$31,"--")</f>
        <v>13</v>
      </c>
      <c r="I755" s="205">
        <f>IF('لیست کنترل نمرات مستمر و پایانی'!$J$31&gt;0,'لیست کنترل نمرات مستمر و پایانی'!$J$31,"--")</f>
        <v>19</v>
      </c>
      <c r="J755" s="205">
        <f>IF('4'!$I$31&gt;0,'4'!$I$31,"--")</f>
        <v>17</v>
      </c>
      <c r="K755" s="206">
        <f>IF(J755="--","--",'4'!$I$48)</f>
        <v>18</v>
      </c>
      <c r="L755" s="206"/>
      <c r="M755" s="205">
        <f>IF(J755="--","--",رتبه!$AU$31)</f>
        <v>31</v>
      </c>
      <c r="N755" s="207">
        <f t="shared" si="27"/>
        <v>-1</v>
      </c>
      <c r="O755" s="166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8"/>
    </row>
    <row r="756" spans="2:27" ht="20.100000000000001" hidden="1" customHeight="1">
      <c r="B756" s="208">
        <v>5</v>
      </c>
      <c r="C756" s="209" t="str">
        <f>IF('لیست کنترل نمرات مستمر و پایانی'!$K$1&gt;0,'لیست کنترل نمرات مستمر و پایانی'!$K$1,"-----")</f>
        <v>جامعه شناسی</v>
      </c>
      <c r="D756" s="210"/>
      <c r="E756" s="210"/>
      <c r="F756" s="211"/>
      <c r="G756" s="212">
        <f>IF(J756="--","--",'لیست کنترل نمرات مستمر و پایانی'!$K$2)</f>
        <v>3</v>
      </c>
      <c r="H756" s="213">
        <f>IF('لیست کنترل نمرات مستمر و پایانی'!$K$31&gt;0,'لیست کنترل نمرات مستمر و پایانی'!$K$31,"--")</f>
        <v>14</v>
      </c>
      <c r="I756" s="213">
        <f>IF('لیست کنترل نمرات مستمر و پایانی'!$L$31&gt;0,'لیست کنترل نمرات مستمر و پایانی'!$L$31,"--")</f>
        <v>14</v>
      </c>
      <c r="J756" s="213">
        <f>IF('4'!$K$31&gt;0,'4'!$K$31,"--")</f>
        <v>14</v>
      </c>
      <c r="K756" s="167">
        <f>IF(J756="--","--",'4'!$K$48)</f>
        <v>14.25</v>
      </c>
      <c r="L756" s="167"/>
      <c r="M756" s="213">
        <f>IF(J756="--","--",رتبه!$AW$31)</f>
        <v>25</v>
      </c>
      <c r="N756" s="214">
        <f t="shared" si="27"/>
        <v>-0.25</v>
      </c>
      <c r="O756" s="166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8"/>
    </row>
    <row r="757" spans="2:27" ht="20.100000000000001" hidden="1" customHeight="1">
      <c r="B757" s="200">
        <v>6</v>
      </c>
      <c r="C757" s="201" t="str">
        <f>IF('لیست کنترل نمرات مستمر و پایانی'!$M$1&gt;0,'لیست کنترل نمرات مستمر و پایانی'!$M$1,"-----")</f>
        <v>روان شناسی</v>
      </c>
      <c r="D757" s="202"/>
      <c r="E757" s="202"/>
      <c r="F757" s="203"/>
      <c r="G757" s="204">
        <f>IF(J757="--","--",'لیست کنترل نمرات مستمر و پایانی'!$M$2)</f>
        <v>3</v>
      </c>
      <c r="H757" s="205">
        <f>IF('لیست کنترل نمرات مستمر و پایانی'!$M$31&gt;0,'لیست کنترل نمرات مستمر و پایانی'!$M$31,"--")</f>
        <v>13</v>
      </c>
      <c r="I757" s="205">
        <f>IF('لیست کنترل نمرات مستمر و پایانی'!$N$31&gt;0,'لیست کنترل نمرات مستمر و پایانی'!$N$31,"--")</f>
        <v>5</v>
      </c>
      <c r="J757" s="205">
        <f>IF('4'!$M$31&gt;0,'4'!$M$31,"--")</f>
        <v>7.75</v>
      </c>
      <c r="K757" s="206">
        <f>IF(J757="--","--",'4'!$M$48)</f>
        <v>12.25</v>
      </c>
      <c r="L757" s="206"/>
      <c r="M757" s="205">
        <f>IF(J757="--","--",رتبه!$AY$31)</f>
        <v>36</v>
      </c>
      <c r="N757" s="207">
        <f t="shared" si="27"/>
        <v>-4.5</v>
      </c>
      <c r="O757" s="166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8"/>
    </row>
    <row r="758" spans="2:27" ht="20.100000000000001" hidden="1" customHeight="1">
      <c r="B758" s="208">
        <v>7</v>
      </c>
      <c r="C758" s="209" t="str">
        <f>IF('لیست کنترل نمرات مستمر و پایانی'!$O$1&gt;0,'لیست کنترل نمرات مستمر و پایانی'!$O$1,"-----")</f>
        <v>زبان انگلیسی</v>
      </c>
      <c r="D758" s="210"/>
      <c r="E758" s="210"/>
      <c r="F758" s="211"/>
      <c r="G758" s="212">
        <f>IF(J758="--","--",'لیست کنترل نمرات مستمر و پایانی'!$O$2)</f>
        <v>1</v>
      </c>
      <c r="H758" s="213">
        <f>IF('لیست کنترل نمرات مستمر و پایانی'!$O$31&gt;0,'لیست کنترل نمرات مستمر و پایانی'!$O$31,"--")</f>
        <v>14</v>
      </c>
      <c r="I758" s="213">
        <f>IF('لیست کنترل نمرات مستمر و پایانی'!$P$31&gt;0,'لیست کنترل نمرات مستمر و پایانی'!$P$31,"--")</f>
        <v>6</v>
      </c>
      <c r="J758" s="213">
        <f>IF('4'!$O$31&gt;0,'4'!$O$31,"--")</f>
        <v>8.75</v>
      </c>
      <c r="K758" s="167">
        <f>IF(J758="--","--",'4'!$O$48)</f>
        <v>11.25</v>
      </c>
      <c r="L758" s="167"/>
      <c r="M758" s="213">
        <f>IF(J758="--","--",رتبه!$BA$31)</f>
        <v>25</v>
      </c>
      <c r="N758" s="214">
        <f t="shared" si="27"/>
        <v>-2.5</v>
      </c>
      <c r="O758" s="166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8"/>
    </row>
    <row r="759" spans="2:27" ht="20.100000000000001" hidden="1" customHeight="1">
      <c r="B759" s="200">
        <v>8</v>
      </c>
      <c r="C759" s="201" t="str">
        <f>IF('لیست کنترل نمرات مستمر و پایانی'!$Q$1&gt;0,'لیست کنترل نمرات مستمر و پایانی'!$Q$1,"-----")</f>
        <v>ادبیات فارسی</v>
      </c>
      <c r="D759" s="202"/>
      <c r="E759" s="202"/>
      <c r="F759" s="203"/>
      <c r="G759" s="204">
        <f>IF(J759="--","--",'لیست کنترل نمرات مستمر و پایانی'!$Q$2)</f>
        <v>2</v>
      </c>
      <c r="H759" s="205">
        <f>IF('لیست کنترل نمرات مستمر و پایانی'!$Q$31&gt;0,'لیست کنترل نمرات مستمر و پایانی'!$Q$31,"--")</f>
        <v>8</v>
      </c>
      <c r="I759" s="205">
        <f>IF('لیست کنترل نمرات مستمر و پایانی'!$R$31&gt;0,'لیست کنترل نمرات مستمر و پایانی'!$R$31,"--")</f>
        <v>2</v>
      </c>
      <c r="J759" s="205">
        <f>IF('4'!$Q$31&gt;0,'4'!$Q$31,"--")</f>
        <v>4</v>
      </c>
      <c r="K759" s="206">
        <f>IF(J759="--","--",'4'!$Q$48)</f>
        <v>8.25</v>
      </c>
      <c r="L759" s="206"/>
      <c r="M759" s="205">
        <f>IF(J759="--","--",رتبه!$BC$31)</f>
        <v>29</v>
      </c>
      <c r="N759" s="207">
        <f t="shared" si="27"/>
        <v>-4.25</v>
      </c>
      <c r="O759" s="166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8"/>
    </row>
    <row r="760" spans="2:27" ht="20.100000000000001" hidden="1" customHeight="1">
      <c r="B760" s="208">
        <v>9</v>
      </c>
      <c r="C760" s="209" t="str">
        <f>IF('لیست کنترل نمرات مستمر و پایانی'!$S$1&gt;0,'لیست کنترل نمرات مستمر و پایانی'!$S$1,"-----")</f>
        <v>قافیه و عروض</v>
      </c>
      <c r="D760" s="210"/>
      <c r="E760" s="210"/>
      <c r="F760" s="211"/>
      <c r="G760" s="212">
        <f>IF(J760="--","--",'لیست کنترل نمرات مستمر و پایانی'!$S$2)</f>
        <v>2</v>
      </c>
      <c r="H760" s="213">
        <f>IF('لیست کنترل نمرات مستمر و پایانی'!$S$31&gt;0,'لیست کنترل نمرات مستمر و پایانی'!$S$31,"--")</f>
        <v>12</v>
      </c>
      <c r="I760" s="213">
        <f>IF('لیست کنترل نمرات مستمر و پایانی'!$T$31&gt;0,'لیست کنترل نمرات مستمر و پایانی'!$T$31,"--")</f>
        <v>1.5</v>
      </c>
      <c r="J760" s="213">
        <f>IF('4'!$S$31&gt;0,'4'!$S$31,"--")</f>
        <v>5</v>
      </c>
      <c r="K760" s="167">
        <f>IF(J760="--","--",'4'!$S$48)</f>
        <v>11.5</v>
      </c>
      <c r="L760" s="167"/>
      <c r="M760" s="213">
        <f>IF(J760="--","--",رتبه!$BE$31)</f>
        <v>42</v>
      </c>
      <c r="N760" s="214">
        <f t="shared" si="27"/>
        <v>-6.5</v>
      </c>
      <c r="O760" s="166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8"/>
    </row>
    <row r="761" spans="2:27" ht="20.100000000000001" hidden="1" customHeight="1">
      <c r="B761" s="200">
        <v>10</v>
      </c>
      <c r="C761" s="201" t="str">
        <f>IF('لیست کنترل نمرات مستمر و پایانی'!$U$1&gt;0,'لیست کنترل نمرات مستمر و پایانی'!$U$1,"-----")</f>
        <v>عربی</v>
      </c>
      <c r="D761" s="202"/>
      <c r="E761" s="202"/>
      <c r="F761" s="203"/>
      <c r="G761" s="204">
        <f>IF(J761="--","--",'لیست کنترل نمرات مستمر و پایانی'!$U$2)</f>
        <v>2</v>
      </c>
      <c r="H761" s="205">
        <f>IF('لیست کنترل نمرات مستمر و پایانی'!$U$31&gt;0,'لیست کنترل نمرات مستمر و پایانی'!$U$31,"--")</f>
        <v>20</v>
      </c>
      <c r="I761" s="205">
        <f>IF('لیست کنترل نمرات مستمر و پایانی'!$V$31&gt;0,'لیست کنترل نمرات مستمر و پایانی'!$V$31,"--")</f>
        <v>20</v>
      </c>
      <c r="J761" s="205">
        <f>IF('4'!$U$31&gt;0,'4'!$U$31,"--")</f>
        <v>20</v>
      </c>
      <c r="K761" s="206">
        <f>IF(J761="--","--",'4'!$U$48)</f>
        <v>19.25</v>
      </c>
      <c r="L761" s="206"/>
      <c r="M761" s="205">
        <f>IF(J761="--","--",رتبه!$BG$31)</f>
        <v>1</v>
      </c>
      <c r="N761" s="207">
        <f t="shared" si="27"/>
        <v>0.75</v>
      </c>
      <c r="O761" s="166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8"/>
    </row>
    <row r="762" spans="2:27" ht="20.100000000000001" hidden="1" customHeight="1">
      <c r="B762" s="208">
        <v>11</v>
      </c>
      <c r="C762" s="209" t="str">
        <f>IF('لیست کنترل نمرات مستمر و پایانی'!$W$1&gt;0,'لیست کنترل نمرات مستمر و پایانی'!$W$1,"-----")</f>
        <v>ریاضی</v>
      </c>
      <c r="D762" s="210"/>
      <c r="E762" s="210"/>
      <c r="F762" s="211"/>
      <c r="G762" s="212">
        <f>IF(J762="--","--",'لیست کنترل نمرات مستمر و پایانی'!$W$2)</f>
        <v>4</v>
      </c>
      <c r="H762" s="213">
        <f>IF('لیست کنترل نمرات مستمر و پایانی'!$W$31&gt;0,'لیست کنترل نمرات مستمر و پایانی'!$W$31,"--")</f>
        <v>12</v>
      </c>
      <c r="I762" s="213">
        <f>IF('لیست کنترل نمرات مستمر و پایانی'!$X$31&gt;0,'لیست کنترل نمرات مستمر و پایانی'!$X$31,"--")</f>
        <v>8</v>
      </c>
      <c r="J762" s="213">
        <f>IF('4'!$W$31&gt;0,'4'!$W$31,"--")</f>
        <v>9.5</v>
      </c>
      <c r="K762" s="167">
        <f>IF(J762="--","--",'4'!$W$48)</f>
        <v>12.5</v>
      </c>
      <c r="L762" s="167"/>
      <c r="M762" s="213">
        <f>IF(J762="--","--",رتبه!$BI$31)</f>
        <v>30</v>
      </c>
      <c r="N762" s="214">
        <f t="shared" si="27"/>
        <v>-3</v>
      </c>
      <c r="O762" s="166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8"/>
    </row>
    <row r="763" spans="2:27" ht="20.100000000000001" hidden="1" customHeight="1">
      <c r="B763" s="200">
        <v>12</v>
      </c>
      <c r="C763" s="201" t="str">
        <f>IF('لیست کنترل نمرات مستمر و پایانی'!$Y$1&gt;0,'لیست کنترل نمرات مستمر و پایانی'!$Y$1,"-----")</f>
        <v>زیست شناسی</v>
      </c>
      <c r="D763" s="202"/>
      <c r="E763" s="202"/>
      <c r="F763" s="203"/>
      <c r="G763" s="204">
        <f>IF(J763="--","--",'لیست کنترل نمرات مستمر و پایانی'!$Y$2)</f>
        <v>4</v>
      </c>
      <c r="H763" s="205">
        <f>IF('لیست کنترل نمرات مستمر و پایانی'!$Y$31&gt;0,'لیست کنترل نمرات مستمر و پایانی'!$Y$31,"--")</f>
        <v>20</v>
      </c>
      <c r="I763" s="205">
        <f>IF('لیست کنترل نمرات مستمر و پایانی'!$Z$31&gt;0,'لیست کنترل نمرات مستمر و پایانی'!$Z$31,"--")</f>
        <v>19</v>
      </c>
      <c r="J763" s="205">
        <f>IF('4'!$Y$31&gt;0,'4'!$Y$31,"--")</f>
        <v>19.5</v>
      </c>
      <c r="K763" s="206">
        <f>IF(J763="--","--",'4'!$Y$48)</f>
        <v>17</v>
      </c>
      <c r="L763" s="206"/>
      <c r="M763" s="205">
        <f>IF(J763="--","--",رتبه!$BK$31)</f>
        <v>16</v>
      </c>
      <c r="N763" s="207">
        <f t="shared" si="27"/>
        <v>2.5</v>
      </c>
      <c r="O763" s="166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8"/>
    </row>
    <row r="764" spans="2:27" ht="20.100000000000001" hidden="1" customHeight="1">
      <c r="B764" s="208">
        <v>13</v>
      </c>
      <c r="C764" s="209" t="str">
        <f>IF('لیست کنترل نمرات مستمر و پایانی'!$AA$1&gt;0,'لیست کنترل نمرات مستمر و پایانی'!$AA$1,"-----")</f>
        <v>جغرافیای استان</v>
      </c>
      <c r="D764" s="210"/>
      <c r="E764" s="210"/>
      <c r="F764" s="211"/>
      <c r="G764" s="212">
        <f>IF(J764="--","--",'لیست کنترل نمرات مستمر و پایانی'!$AA$2)</f>
        <v>3</v>
      </c>
      <c r="H764" s="213">
        <f>IF('لیست کنترل نمرات مستمر و پایانی'!$AA$31&gt;0,'لیست کنترل نمرات مستمر و پایانی'!$AA$31,"--")</f>
        <v>10</v>
      </c>
      <c r="I764" s="213">
        <f>IF('لیست کنترل نمرات مستمر و پایانی'!$AB$31&gt;0,'لیست کنترل نمرات مستمر و پایانی'!$AB$31,"--")</f>
        <v>10</v>
      </c>
      <c r="J764" s="213">
        <f>IF('4'!$AA$31&gt;0,'4'!$AA$31,"--")</f>
        <v>10</v>
      </c>
      <c r="K764" s="167">
        <f>IF(J764="--","--",'4'!$AA$48)</f>
        <v>16.5</v>
      </c>
      <c r="L764" s="167"/>
      <c r="M764" s="213">
        <f>IF(J764="--","--",رتبه!$BM$31)</f>
        <v>30</v>
      </c>
      <c r="N764" s="214">
        <f t="shared" si="27"/>
        <v>-6.5</v>
      </c>
      <c r="O764" s="166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8"/>
    </row>
    <row r="765" spans="2:27" ht="20.100000000000001" hidden="1" customHeight="1">
      <c r="B765" s="200">
        <v>14</v>
      </c>
      <c r="C765" s="201" t="str">
        <f>IF('لیست کنترل نمرات مستمر و پایانی'!$AC$1&gt;0,'لیست کنترل نمرات مستمر و پایانی'!$AC$1,"-----")</f>
        <v>نگارش</v>
      </c>
      <c r="D765" s="202"/>
      <c r="E765" s="202"/>
      <c r="F765" s="203"/>
      <c r="G765" s="204">
        <f>IF(J765="--","--",'لیست کنترل نمرات مستمر و پایانی'!$AC$2)</f>
        <v>2</v>
      </c>
      <c r="H765" s="205">
        <f>IF('لیست کنترل نمرات مستمر و پایانی'!$AC$31&gt;0,'لیست کنترل نمرات مستمر و پایانی'!$AC$31,"--")</f>
        <v>20</v>
      </c>
      <c r="I765" s="205">
        <f>IF('لیست کنترل نمرات مستمر و پایانی'!$AD$31&gt;0,'لیست کنترل نمرات مستمر و پایانی'!$AD$31,"--")</f>
        <v>20</v>
      </c>
      <c r="J765" s="205">
        <f>IF('4'!$AC$31&gt;0,'4'!$AC$31,"--")</f>
        <v>20</v>
      </c>
      <c r="K765" s="206">
        <f>IF(J765="--","--",'4'!$AC$48)</f>
        <v>19.75</v>
      </c>
      <c r="L765" s="206"/>
      <c r="M765" s="205">
        <f>IF(J765="--","--",رتبه!$BO$31)</f>
        <v>1</v>
      </c>
      <c r="N765" s="207">
        <f t="shared" si="27"/>
        <v>0.25</v>
      </c>
      <c r="O765" s="166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8"/>
    </row>
    <row r="766" spans="2:27" ht="20.100000000000001" hidden="1" customHeight="1">
      <c r="B766" s="208">
        <v>15</v>
      </c>
      <c r="C766" s="209" t="str">
        <f>IF('لیست کنترل نمرات مستمر و پایانی'!$AE$1&gt;0,'لیست کنترل نمرات مستمر و پایانی'!$AE$1,"-----")</f>
        <v>متون ادبی</v>
      </c>
      <c r="D766" s="210"/>
      <c r="E766" s="210"/>
      <c r="F766" s="211"/>
      <c r="G766" s="212">
        <f>IF(J766="--","--",'لیست کنترل نمرات مستمر و پایانی'!$AE$2)</f>
        <v>2</v>
      </c>
      <c r="H766" s="213">
        <f>IF('لیست کنترل نمرات مستمر و پایانی'!$AE$31&gt;0,'لیست کنترل نمرات مستمر و پایانی'!$AE$31,"--")</f>
        <v>20</v>
      </c>
      <c r="I766" s="213">
        <f>IF('لیست کنترل نمرات مستمر و پایانی'!$AF$31&gt;0,'لیست کنترل نمرات مستمر و پایانی'!$AF$31,"--")</f>
        <v>20</v>
      </c>
      <c r="J766" s="213">
        <f>IF('4'!$AE$31&gt;0,'4'!$AE$31,"--")</f>
        <v>20</v>
      </c>
      <c r="K766" s="167">
        <f>IF(J766="--","--",'4'!$AE$48)</f>
        <v>19.25</v>
      </c>
      <c r="L766" s="167"/>
      <c r="M766" s="213">
        <f>IF(J766="--","--",رتبه!$BQ$31)</f>
        <v>1</v>
      </c>
      <c r="N766" s="214">
        <f t="shared" si="27"/>
        <v>0.75</v>
      </c>
      <c r="O766" s="166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8"/>
    </row>
    <row r="767" spans="2:27" ht="20.100000000000001" hidden="1" customHeight="1">
      <c r="B767" s="200">
        <v>16</v>
      </c>
      <c r="C767" s="201" t="str">
        <f>IF('لیست کنترل نمرات مستمر و پایانی'!$AG$1&gt;0,'لیست کنترل نمرات مستمر و پایانی'!$AG$1,"-----")</f>
        <v>آمادگی دفاعی</v>
      </c>
      <c r="D767" s="202"/>
      <c r="E767" s="202"/>
      <c r="F767" s="203"/>
      <c r="G767" s="204">
        <f>IF(J767="--","--",'لیست کنترل نمرات مستمر و پایانی'!$AG$2)</f>
        <v>3</v>
      </c>
      <c r="H767" s="205">
        <f>IF('لیست کنترل نمرات مستمر و پایانی'!$AG$31&gt;0,'لیست کنترل نمرات مستمر و پایانی'!$AG$31,"--")</f>
        <v>20</v>
      </c>
      <c r="I767" s="205">
        <f>IF('لیست کنترل نمرات مستمر و پایانی'!$AH$31&gt;0,'لیست کنترل نمرات مستمر و پایانی'!$AH$31,"--")</f>
        <v>20</v>
      </c>
      <c r="J767" s="205">
        <f>IF('4'!$AG$31&gt;0,'4'!$AG$31,"--")</f>
        <v>20</v>
      </c>
      <c r="K767" s="206">
        <f>IF(J767="--","--",'4'!$AG$48)</f>
        <v>17.25</v>
      </c>
      <c r="L767" s="206"/>
      <c r="M767" s="205">
        <f>IF(J767="--","--",رتبه!$BS$31)</f>
        <v>1</v>
      </c>
      <c r="N767" s="207">
        <f t="shared" si="27"/>
        <v>2.75</v>
      </c>
      <c r="O767" s="166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8"/>
    </row>
    <row r="768" spans="2:27" ht="20.100000000000001" hidden="1" customHeight="1">
      <c r="B768" s="208">
        <v>17</v>
      </c>
      <c r="C768" s="209" t="str">
        <f>IF('لیست کنترل نمرات مستمر و پایانی'!$AI$1&gt;0,'لیست کنترل نمرات مستمر و پایانی'!$AI$1,"-----")</f>
        <v>تاریخ</v>
      </c>
      <c r="D768" s="210"/>
      <c r="E768" s="210"/>
      <c r="F768" s="211"/>
      <c r="G768" s="212">
        <f>IF(J768="--","--",'لیست کنترل نمرات مستمر و پایانی'!$AI$2)</f>
        <v>2</v>
      </c>
      <c r="H768" s="213">
        <f>IF('لیست کنترل نمرات مستمر و پایانی'!$AI$31&gt;0,'لیست کنترل نمرات مستمر و پایانی'!$AI$31,"--")</f>
        <v>15</v>
      </c>
      <c r="I768" s="213">
        <f>IF('لیست کنترل نمرات مستمر و پایانی'!$AJ$31&gt;0,'لیست کنترل نمرات مستمر و پایانی'!$AJ$31,"--")</f>
        <v>16</v>
      </c>
      <c r="J768" s="213">
        <f>IF('4'!$AI$31&gt;0,'4'!$AI$31,"--")</f>
        <v>15.75</v>
      </c>
      <c r="K768" s="167">
        <f>IF(J768="--","--",'4'!$AI$48)</f>
        <v>18.75</v>
      </c>
      <c r="L768" s="167"/>
      <c r="M768" s="213">
        <f>IF(J768="--","--",رتبه!$BU$31)</f>
        <v>34</v>
      </c>
      <c r="N768" s="214">
        <f t="shared" si="27"/>
        <v>-3</v>
      </c>
      <c r="O768" s="166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8"/>
    </row>
    <row r="769" spans="2:27" ht="20.100000000000001" hidden="1" customHeight="1">
      <c r="B769" s="200">
        <v>18</v>
      </c>
      <c r="C769" s="201" t="str">
        <f>IF('لیست کنترل نمرات مستمر و پایانی'!$AK$1&gt;0,'لیست کنترل نمرات مستمر و پایانی'!$AK$1,"-----")</f>
        <v>تربیت بدنی</v>
      </c>
      <c r="D769" s="202"/>
      <c r="E769" s="202"/>
      <c r="F769" s="203"/>
      <c r="G769" s="204">
        <f>IF(J769="--","--",'لیست کنترل نمرات مستمر و پایانی'!$AK$2)</f>
        <v>2</v>
      </c>
      <c r="H769" s="205" t="str">
        <f>IF('لیست کنترل نمرات مستمر و پایانی'!$AK$31&gt;0,'لیست کنترل نمرات مستمر و پایانی'!$AK$31,"--")</f>
        <v>--</v>
      </c>
      <c r="I769" s="205">
        <f>IF('لیست کنترل نمرات مستمر و پایانی'!$AL$31&gt;0,'لیست کنترل نمرات مستمر و پایانی'!$AL$31,"--")</f>
        <v>20</v>
      </c>
      <c r="J769" s="205">
        <f>IF('4'!$AK$31&gt;0,'4'!$AK$31,"--")</f>
        <v>20</v>
      </c>
      <c r="K769" s="206">
        <f>IF(J769="--","--",'4'!$AK$48)</f>
        <v>18.75</v>
      </c>
      <c r="L769" s="206"/>
      <c r="M769" s="205">
        <f>IF(J769="--","--",رتبه!$BW$31)</f>
        <v>1</v>
      </c>
      <c r="N769" s="207">
        <f t="shared" si="27"/>
        <v>1.25</v>
      </c>
      <c r="O769" s="166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8"/>
    </row>
    <row r="770" spans="2:27" ht="20.100000000000001" hidden="1" customHeight="1" thickBot="1">
      <c r="B770" s="215">
        <v>19</v>
      </c>
      <c r="C770" s="216" t="str">
        <f>IF('لیست کنترل نمرات مستمر و پایانی'!$AM$1&gt;0,'لیست کنترل نمرات مستمر و پایانی'!$AM$1,"-----")</f>
        <v>انضباط</v>
      </c>
      <c r="D770" s="217"/>
      <c r="E770" s="217"/>
      <c r="F770" s="218"/>
      <c r="G770" s="219">
        <f>IF(J770="--","--",'لیست کنترل نمرات مستمر و پایانی'!$AM$2)</f>
        <v>2</v>
      </c>
      <c r="H770" s="220" t="str">
        <f>IF('لیست کنترل نمرات مستمر و پایانی'!$AM$31&gt;0,'لیست کنترل نمرات مستمر و پایانی'!$AM$31,"--")</f>
        <v>--</v>
      </c>
      <c r="I770" s="220">
        <f>IF('لیست کنترل نمرات مستمر و پایانی'!$AN$31&gt;0,'لیست کنترل نمرات مستمر و پایانی'!$AN$31,"--")</f>
        <v>8.5</v>
      </c>
      <c r="J770" s="220">
        <f>IF('4'!$AM$31&gt;0,'4'!$AM$31,"--")</f>
        <v>8.5</v>
      </c>
      <c r="K770" s="181">
        <f>IF(J770="--","--",'4'!$AM$48)</f>
        <v>14.5</v>
      </c>
      <c r="L770" s="181"/>
      <c r="M770" s="220">
        <f>IF(J770="--","--",رتبه!$BY$31)</f>
        <v>35</v>
      </c>
      <c r="N770" s="221">
        <f t="shared" si="27"/>
        <v>-6</v>
      </c>
      <c r="O770" s="222"/>
      <c r="P770" s="181"/>
      <c r="Q770" s="181"/>
      <c r="R770" s="181"/>
      <c r="S770" s="181"/>
      <c r="T770" s="181"/>
      <c r="U770" s="181"/>
      <c r="V770" s="181"/>
      <c r="W770" s="181"/>
      <c r="X770" s="181"/>
      <c r="Y770" s="181"/>
      <c r="Z770" s="181"/>
      <c r="AA770" s="182"/>
    </row>
    <row r="771" spans="2:27" ht="20.100000000000001" hidden="1" customHeight="1" thickBot="1"/>
    <row r="772" spans="2:27" ht="20.100000000000001" hidden="1" customHeight="1" thickBot="1">
      <c r="B772" s="155"/>
      <c r="C772" s="156"/>
      <c r="D772" s="156"/>
      <c r="E772" s="156"/>
      <c r="F772" s="156"/>
      <c r="G772" s="157"/>
      <c r="H772" s="158"/>
      <c r="I772" s="159" t="str">
        <f>'ورود اطلاعات'!$C$6</f>
        <v>مدیریت آموزش و پرورش تهران</v>
      </c>
      <c r="J772" s="160"/>
      <c r="K772" s="160"/>
      <c r="L772" s="160"/>
      <c r="M772" s="160"/>
      <c r="N772" s="160"/>
      <c r="O772" s="160"/>
      <c r="P772" s="160"/>
      <c r="Q772" s="161"/>
      <c r="R772" s="158"/>
      <c r="S772" s="162" t="str">
        <f>'ورود نمرات'!$A$3</f>
        <v>نام</v>
      </c>
      <c r="T772" s="163"/>
      <c r="U772" s="164"/>
      <c r="V772" s="165" t="str">
        <f>'ورود نمرات'!$A$32</f>
        <v xml:space="preserve">محمد </v>
      </c>
      <c r="W772" s="156"/>
      <c r="X772" s="156"/>
      <c r="Y772" s="156"/>
      <c r="Z772" s="156"/>
      <c r="AA772" s="157"/>
    </row>
    <row r="773" spans="2:27" ht="20.100000000000001" hidden="1" customHeight="1">
      <c r="B773" s="166"/>
      <c r="C773" s="167"/>
      <c r="D773" s="167"/>
      <c r="E773" s="167"/>
      <c r="F773" s="167"/>
      <c r="G773" s="168"/>
      <c r="H773" s="158"/>
      <c r="I773" s="162" t="str">
        <f>'ورود اطلاعات'!$A$7</f>
        <v>نام واحد آموزشی</v>
      </c>
      <c r="J773" s="163"/>
      <c r="K773" s="164"/>
      <c r="L773" s="169" t="str">
        <f>'ورود اطلاعات'!$C$7</f>
        <v>دبیرستان دانش پسند</v>
      </c>
      <c r="M773" s="170"/>
      <c r="N773" s="170"/>
      <c r="O773" s="170"/>
      <c r="P773" s="170"/>
      <c r="Q773" s="171"/>
      <c r="R773" s="158"/>
      <c r="S773" s="172" t="str">
        <f>'ورود نمرات'!$B$3</f>
        <v>نام خانوادگی</v>
      </c>
      <c r="T773" s="173"/>
      <c r="U773" s="174"/>
      <c r="V773" s="175" t="str">
        <f>'ورود نمرات'!$B$32</f>
        <v>مختاری مقدم</v>
      </c>
      <c r="W773" s="167"/>
      <c r="X773" s="167"/>
      <c r="Y773" s="167"/>
      <c r="Z773" s="167"/>
      <c r="AA773" s="168"/>
    </row>
    <row r="774" spans="2:27" ht="20.100000000000001" hidden="1" customHeight="1">
      <c r="B774" s="166"/>
      <c r="C774" s="167"/>
      <c r="D774" s="167"/>
      <c r="E774" s="167"/>
      <c r="F774" s="167"/>
      <c r="G774" s="168"/>
      <c r="H774" s="158"/>
      <c r="I774" s="172" t="str">
        <f>'ورود اطلاعات'!$A$2</f>
        <v>سال تحصیلی</v>
      </c>
      <c r="J774" s="173"/>
      <c r="K774" s="174"/>
      <c r="L774" s="175" t="str">
        <f>'ورود اطلاعات'!$C$2</f>
        <v>1402-1403</v>
      </c>
      <c r="M774" s="167"/>
      <c r="N774" s="167"/>
      <c r="O774" s="167"/>
      <c r="P774" s="167"/>
      <c r="Q774" s="168"/>
      <c r="R774" s="158"/>
      <c r="S774" s="172" t="str">
        <f>'ورود اطلاعات'!$A$4</f>
        <v>رشته</v>
      </c>
      <c r="T774" s="173"/>
      <c r="U774" s="174"/>
      <c r="V774" s="175" t="str">
        <f>'ورود اطلاعات'!$C$4</f>
        <v>انسانی</v>
      </c>
      <c r="W774" s="167"/>
      <c r="X774" s="167"/>
      <c r="Y774" s="167"/>
      <c r="Z774" s="167"/>
      <c r="AA774" s="168"/>
    </row>
    <row r="775" spans="2:27" ht="20.100000000000001" hidden="1" customHeight="1">
      <c r="B775" s="166"/>
      <c r="C775" s="167"/>
      <c r="D775" s="167"/>
      <c r="E775" s="167"/>
      <c r="F775" s="167"/>
      <c r="G775" s="168"/>
      <c r="H775" s="158"/>
      <c r="I775" s="172" t="str">
        <f>'ورود اطلاعات'!$A$3</f>
        <v>نوبت امتحانی</v>
      </c>
      <c r="J775" s="173"/>
      <c r="K775" s="174"/>
      <c r="L775" s="175" t="str">
        <f>'ورود اطلاعات'!$C$3</f>
        <v>نوبت اول</v>
      </c>
      <c r="M775" s="167"/>
      <c r="N775" s="167"/>
      <c r="O775" s="167"/>
      <c r="P775" s="167"/>
      <c r="Q775" s="168"/>
      <c r="R775" s="158"/>
      <c r="S775" s="172" t="str">
        <f>'لیست کنترل نمرات مستمر و پایانی'!$AO$1</f>
        <v>معدل</v>
      </c>
      <c r="T775" s="173"/>
      <c r="U775" s="174"/>
      <c r="V775" s="176">
        <f>'لیست کنترل نمرات مستمر و پایانی'!$AO$32</f>
        <v>11.386363636363637</v>
      </c>
      <c r="W775" s="167"/>
      <c r="X775" s="167"/>
      <c r="Y775" s="167"/>
      <c r="Z775" s="167"/>
      <c r="AA775" s="168"/>
    </row>
    <row r="776" spans="2:27" ht="20.100000000000001" hidden="1" customHeight="1" thickBot="1">
      <c r="B776" s="166"/>
      <c r="C776" s="167"/>
      <c r="D776" s="167"/>
      <c r="E776" s="167"/>
      <c r="F776" s="167"/>
      <c r="G776" s="168"/>
      <c r="H776" s="158"/>
      <c r="I776" s="177" t="str">
        <f>'ورود اطلاعات'!$A$5</f>
        <v>کلاس</v>
      </c>
      <c r="J776" s="178"/>
      <c r="K776" s="179"/>
      <c r="L776" s="180">
        <f>'ورود اطلاعات'!$C$5</f>
        <v>102</v>
      </c>
      <c r="M776" s="181"/>
      <c r="N776" s="181"/>
      <c r="O776" s="181"/>
      <c r="P776" s="181"/>
      <c r="Q776" s="182"/>
      <c r="R776" s="158"/>
      <c r="S776" s="177" t="str">
        <f>'لیست کنترل نمرات مستمر و پایانی'!$AP$1</f>
        <v>رتبه کلاسی</v>
      </c>
      <c r="T776" s="178"/>
      <c r="U776" s="179"/>
      <c r="V776" s="180">
        <f>'لیست کنترل نمرات مستمر و پایانی'!$AP$32</f>
        <v>43</v>
      </c>
      <c r="W776" s="181"/>
      <c r="X776" s="181"/>
      <c r="Y776" s="181"/>
      <c r="Z776" s="181"/>
      <c r="AA776" s="182"/>
    </row>
    <row r="777" spans="2:27" ht="20.100000000000001" hidden="1" customHeight="1" thickBot="1">
      <c r="B777" s="183"/>
      <c r="C777" s="184"/>
      <c r="D777" s="184"/>
      <c r="E777" s="184"/>
      <c r="F777" s="184"/>
      <c r="G777" s="185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58"/>
      <c r="U777" s="158"/>
      <c r="V777" s="158"/>
      <c r="W777" s="158"/>
      <c r="X777" s="158"/>
      <c r="Y777" s="158"/>
      <c r="Z777" s="158"/>
      <c r="AA777" s="158"/>
    </row>
    <row r="778" spans="2:27" ht="20.100000000000001" hidden="1" customHeight="1" thickBot="1">
      <c r="B778" s="186" t="s">
        <v>23</v>
      </c>
      <c r="C778" s="187" t="s">
        <v>9</v>
      </c>
      <c r="D778" s="188"/>
      <c r="E778" s="188"/>
      <c r="F778" s="189"/>
      <c r="G778" s="190" t="s">
        <v>20</v>
      </c>
      <c r="H778" s="191" t="s">
        <v>15</v>
      </c>
      <c r="I778" s="191" t="s">
        <v>16</v>
      </c>
      <c r="J778" s="191" t="s">
        <v>21</v>
      </c>
      <c r="K778" s="188" t="s">
        <v>22</v>
      </c>
      <c r="L778" s="188"/>
      <c r="M778" s="191" t="s">
        <v>19</v>
      </c>
      <c r="N778" s="192" t="s">
        <v>24</v>
      </c>
      <c r="O778" s="155"/>
      <c r="P778" s="156"/>
      <c r="Q778" s="156"/>
      <c r="R778" s="156"/>
      <c r="S778" s="156"/>
      <c r="T778" s="156"/>
      <c r="U778" s="156"/>
      <c r="V778" s="156"/>
      <c r="W778" s="156"/>
      <c r="X778" s="156"/>
      <c r="Y778" s="156"/>
      <c r="Z778" s="156"/>
      <c r="AA778" s="157"/>
    </row>
    <row r="779" spans="2:27" ht="20.100000000000001" hidden="1" customHeight="1">
      <c r="B779" s="193">
        <v>1</v>
      </c>
      <c r="C779" s="194" t="str">
        <f>IF('لیست کنترل نمرات مستمر و پایانی'!$C$1&gt;0,'لیست کنترل نمرات مستمر و پایانی'!$C$1,"-----")</f>
        <v>قرآن</v>
      </c>
      <c r="D779" s="195"/>
      <c r="E779" s="195"/>
      <c r="F779" s="196"/>
      <c r="G779" s="197">
        <f>IF(J779="--","--",'لیست کنترل نمرات مستمر و پایانی'!$C$2)</f>
        <v>2</v>
      </c>
      <c r="H779" s="198">
        <f>IF('لیست کنترل نمرات مستمر و پایانی'!$C$32&gt;0,'لیست کنترل نمرات مستمر و پایانی'!$C$32,"--")</f>
        <v>19</v>
      </c>
      <c r="I779" s="198" t="str">
        <f>IF('لیست کنترل نمرات مستمر و پایانی'!$D$32&gt;0,'لیست کنترل نمرات مستمر و پایانی'!$D$32,"--")</f>
        <v>غ م</v>
      </c>
      <c r="J779" s="198">
        <f>IF('4'!$C$32&gt;0,'4'!$C$32,"--")</f>
        <v>19</v>
      </c>
      <c r="K779" s="170">
        <f>IF(J779="--","--",'4'!$C$48)</f>
        <v>17.25</v>
      </c>
      <c r="L779" s="170"/>
      <c r="M779" s="198">
        <f>IF(J779="--","--",رتبه!$AO$32)</f>
        <v>16</v>
      </c>
      <c r="N779" s="199">
        <f t="shared" ref="N779:N797" si="28">IF(J779="--","--",J779-K779)</f>
        <v>1.75</v>
      </c>
      <c r="O779" s="166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8"/>
    </row>
    <row r="780" spans="2:27" ht="20.100000000000001" hidden="1" customHeight="1">
      <c r="B780" s="200">
        <v>2</v>
      </c>
      <c r="C780" s="201" t="str">
        <f>IF('لیست کنترل نمرات مستمر و پایانی'!$E$1&gt;0,'لیست کنترل نمرات مستمر و پایانی'!$E$1,"-----")</f>
        <v>معارف اسلامی</v>
      </c>
      <c r="D780" s="202"/>
      <c r="E780" s="202"/>
      <c r="F780" s="203"/>
      <c r="G780" s="204">
        <f>IF(J780="--","--",'لیست کنترل نمرات مستمر و پایانی'!$E$2)</f>
        <v>2</v>
      </c>
      <c r="H780" s="205">
        <f>IF('لیست کنترل نمرات مستمر و پایانی'!$E$32&gt;0,'لیست کنترل نمرات مستمر و پایانی'!$E$32,"--")</f>
        <v>12</v>
      </c>
      <c r="I780" s="205" t="str">
        <f>IF('لیست کنترل نمرات مستمر و پایانی'!$F$32&gt;0,'لیست کنترل نمرات مستمر و پایانی'!$F$32,"--")</f>
        <v>غ غ</v>
      </c>
      <c r="J780" s="205">
        <f>IF('4'!$E$32&gt;0,'4'!$E$32,"--")</f>
        <v>4</v>
      </c>
      <c r="K780" s="206">
        <f>IF(J780="--","--",'4'!$E$48)</f>
        <v>15.25</v>
      </c>
      <c r="L780" s="206"/>
      <c r="M780" s="205">
        <f>IF(J780="--","--",رتبه!$AQ$32)</f>
        <v>43</v>
      </c>
      <c r="N780" s="207">
        <f t="shared" si="28"/>
        <v>-11.25</v>
      </c>
      <c r="O780" s="166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8"/>
    </row>
    <row r="781" spans="2:27" ht="20.100000000000001" hidden="1" customHeight="1">
      <c r="B781" s="208">
        <v>3</v>
      </c>
      <c r="C781" s="209" t="str">
        <f>IF('لیست کنترل نمرات مستمر و پایانی'!$G$1&gt;0,'لیست کنترل نمرات مستمر و پایانی'!$G$1,"-----")</f>
        <v>فلسفه</v>
      </c>
      <c r="D781" s="210"/>
      <c r="E781" s="210"/>
      <c r="F781" s="211"/>
      <c r="G781" s="212">
        <f>IF(J781="--","--",'لیست کنترل نمرات مستمر و پایانی'!$G$2)</f>
        <v>2</v>
      </c>
      <c r="H781" s="213">
        <f>IF('لیست کنترل نمرات مستمر و پایانی'!$G$32&gt;0,'لیست کنترل نمرات مستمر و پایانی'!$G$32,"--")</f>
        <v>10</v>
      </c>
      <c r="I781" s="213">
        <f>IF('لیست کنترل نمرات مستمر و پایانی'!$H$32&gt;0,'لیست کنترل نمرات مستمر و پایانی'!$H$32,"--")</f>
        <v>12</v>
      </c>
      <c r="J781" s="213">
        <f>IF('4'!$G$32&gt;0,'4'!$G$32,"--")</f>
        <v>11.5</v>
      </c>
      <c r="K781" s="167">
        <f>IF(J781="--","--",'4'!$G$48)</f>
        <v>13.25</v>
      </c>
      <c r="L781" s="167"/>
      <c r="M781" s="213">
        <f>IF(J781="--","--",رتبه!$AS$32)</f>
        <v>27</v>
      </c>
      <c r="N781" s="214">
        <f t="shared" si="28"/>
        <v>-1.75</v>
      </c>
      <c r="O781" s="166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8"/>
    </row>
    <row r="782" spans="2:27" ht="20.100000000000001" hidden="1" customHeight="1">
      <c r="B782" s="200">
        <v>4</v>
      </c>
      <c r="C782" s="201" t="str">
        <f>IF('لیست کنترل نمرات مستمر و پایانی'!$I$1&gt;0,'لیست کنترل نمرات مستمر و پایانی'!$I$1,"-----")</f>
        <v>منطق</v>
      </c>
      <c r="D782" s="202"/>
      <c r="E782" s="202"/>
      <c r="F782" s="203"/>
      <c r="G782" s="204">
        <f>IF(J782="--","--",'لیست کنترل نمرات مستمر و پایانی'!$I$2)</f>
        <v>1</v>
      </c>
      <c r="H782" s="205">
        <f>IF('لیست کنترل نمرات مستمر و پایانی'!$I$32&gt;0,'لیست کنترل نمرات مستمر و پایانی'!$I$32,"--")</f>
        <v>16</v>
      </c>
      <c r="I782" s="205" t="str">
        <f>IF('لیست کنترل نمرات مستمر و پایانی'!$J$32&gt;0,'لیست کنترل نمرات مستمر و پایانی'!$J$32,"--")</f>
        <v>غ م</v>
      </c>
      <c r="J782" s="205">
        <f>IF('4'!$I$32&gt;0,'4'!$I$32,"--")</f>
        <v>16</v>
      </c>
      <c r="K782" s="206">
        <f>IF(J782="--","--",'4'!$I$48)</f>
        <v>18</v>
      </c>
      <c r="L782" s="206"/>
      <c r="M782" s="205">
        <f>IF(J782="--","--",رتبه!$AU$32)</f>
        <v>35</v>
      </c>
      <c r="N782" s="207">
        <f t="shared" si="28"/>
        <v>-2</v>
      </c>
      <c r="O782" s="166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8"/>
    </row>
    <row r="783" spans="2:27" ht="20.100000000000001" hidden="1" customHeight="1">
      <c r="B783" s="208">
        <v>5</v>
      </c>
      <c r="C783" s="209" t="str">
        <f>IF('لیست کنترل نمرات مستمر و پایانی'!$K$1&gt;0,'لیست کنترل نمرات مستمر و پایانی'!$K$1,"-----")</f>
        <v>جامعه شناسی</v>
      </c>
      <c r="D783" s="210"/>
      <c r="E783" s="210"/>
      <c r="F783" s="211"/>
      <c r="G783" s="212">
        <f>IF(J783="--","--",'لیست کنترل نمرات مستمر و پایانی'!$K$2)</f>
        <v>3</v>
      </c>
      <c r="H783" s="213">
        <f>IF('لیست کنترل نمرات مستمر و پایانی'!$K$32&gt;0,'لیست کنترل نمرات مستمر و پایانی'!$K$32,"--")</f>
        <v>10</v>
      </c>
      <c r="I783" s="213" t="str">
        <f>IF('لیست کنترل نمرات مستمر و پایانی'!$L$32&gt;0,'لیست کنترل نمرات مستمر و پایانی'!$L$32,"--")</f>
        <v>غ م</v>
      </c>
      <c r="J783" s="213">
        <f>IF('4'!$K$32&gt;0,'4'!$K$32,"--")</f>
        <v>10</v>
      </c>
      <c r="K783" s="167">
        <f>IF(J783="--","--",'4'!$K$48)</f>
        <v>14.25</v>
      </c>
      <c r="L783" s="167"/>
      <c r="M783" s="213">
        <f>IF(J783="--","--",رتبه!$AW$32)</f>
        <v>30</v>
      </c>
      <c r="N783" s="214">
        <f t="shared" si="28"/>
        <v>-4.25</v>
      </c>
      <c r="O783" s="166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8"/>
    </row>
    <row r="784" spans="2:27" ht="20.100000000000001" hidden="1" customHeight="1">
      <c r="B784" s="200">
        <v>6</v>
      </c>
      <c r="C784" s="201" t="str">
        <f>IF('لیست کنترل نمرات مستمر و پایانی'!$M$1&gt;0,'لیست کنترل نمرات مستمر و پایانی'!$M$1,"-----")</f>
        <v>روان شناسی</v>
      </c>
      <c r="D784" s="202"/>
      <c r="E784" s="202"/>
      <c r="F784" s="203"/>
      <c r="G784" s="204">
        <f>IF(J784="--","--",'لیست کنترل نمرات مستمر و پایانی'!$M$2)</f>
        <v>3</v>
      </c>
      <c r="H784" s="205">
        <f>IF('لیست کنترل نمرات مستمر و پایانی'!$M$32&gt;0,'لیست کنترل نمرات مستمر و پایانی'!$M$32,"--")</f>
        <v>3</v>
      </c>
      <c r="I784" s="205">
        <f>IF('لیست کنترل نمرات مستمر و پایانی'!$N$32&gt;0,'لیست کنترل نمرات مستمر و پایانی'!$N$32,"--")</f>
        <v>14</v>
      </c>
      <c r="J784" s="205">
        <f>IF('4'!$M$32&gt;0,'4'!$M$32,"--")</f>
        <v>10.5</v>
      </c>
      <c r="K784" s="206">
        <f>IF(J784="--","--",'4'!$M$48)</f>
        <v>12.25</v>
      </c>
      <c r="L784" s="206"/>
      <c r="M784" s="205">
        <f>IF(J784="--","--",رتبه!$AY$32)</f>
        <v>22</v>
      </c>
      <c r="N784" s="207">
        <f t="shared" si="28"/>
        <v>-1.75</v>
      </c>
      <c r="O784" s="166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8"/>
    </row>
    <row r="785" spans="1:28" ht="20.100000000000001" hidden="1" customHeight="1">
      <c r="B785" s="208">
        <v>7</v>
      </c>
      <c r="C785" s="209" t="str">
        <f>IF('لیست کنترل نمرات مستمر و پایانی'!$O$1&gt;0,'لیست کنترل نمرات مستمر و پایانی'!$O$1,"-----")</f>
        <v>زبان انگلیسی</v>
      </c>
      <c r="D785" s="210"/>
      <c r="E785" s="210"/>
      <c r="F785" s="211"/>
      <c r="G785" s="212">
        <f>IF(J785="--","--",'لیست کنترل نمرات مستمر و پایانی'!$O$2)</f>
        <v>1</v>
      </c>
      <c r="H785" s="213">
        <f>IF('لیست کنترل نمرات مستمر و پایانی'!$O$32&gt;0,'لیست کنترل نمرات مستمر و پایانی'!$O$32,"--")</f>
        <v>7</v>
      </c>
      <c r="I785" s="213" t="str">
        <f>IF('لیست کنترل نمرات مستمر و پایانی'!$P$32&gt;0,'لیست کنترل نمرات مستمر و پایانی'!$P$32,"--")</f>
        <v>غ غ</v>
      </c>
      <c r="J785" s="213">
        <f>IF('4'!$O$32&gt;0,'4'!$O$32,"--")</f>
        <v>2.5</v>
      </c>
      <c r="K785" s="167">
        <f>IF(J785="--","--",'4'!$O$48)</f>
        <v>11.25</v>
      </c>
      <c r="L785" s="167"/>
      <c r="M785" s="213">
        <f>IF(J785="--","--",رتبه!$BA$32)</f>
        <v>43</v>
      </c>
      <c r="N785" s="214">
        <f t="shared" si="28"/>
        <v>-8.75</v>
      </c>
      <c r="O785" s="166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8"/>
    </row>
    <row r="786" spans="1:28" ht="20.100000000000001" hidden="1" customHeight="1">
      <c r="B786" s="200">
        <v>8</v>
      </c>
      <c r="C786" s="201" t="str">
        <f>IF('لیست کنترل نمرات مستمر و پایانی'!$Q$1&gt;0,'لیست کنترل نمرات مستمر و پایانی'!$Q$1,"-----")</f>
        <v>ادبیات فارسی</v>
      </c>
      <c r="D786" s="202"/>
      <c r="E786" s="202"/>
      <c r="F786" s="203"/>
      <c r="G786" s="204">
        <f>IF(J786="--","--",'لیست کنترل نمرات مستمر و پایانی'!$Q$2)</f>
        <v>2</v>
      </c>
      <c r="H786" s="205">
        <f>IF('لیست کنترل نمرات مستمر و پایانی'!$Q$32&gt;0,'لیست کنترل نمرات مستمر و پایانی'!$Q$32,"--")</f>
        <v>11</v>
      </c>
      <c r="I786" s="205" t="str">
        <f>IF('لیست کنترل نمرات مستمر و پایانی'!$R$32&gt;0,'لیست کنترل نمرات مستمر و پایانی'!$R$32,"--")</f>
        <v>غ م</v>
      </c>
      <c r="J786" s="205">
        <f>IF('4'!$Q$32&gt;0,'4'!$Q$32,"--")</f>
        <v>11</v>
      </c>
      <c r="K786" s="206">
        <f>IF(J786="--","--",'4'!$Q$48)</f>
        <v>8.25</v>
      </c>
      <c r="L786" s="206"/>
      <c r="M786" s="205">
        <f>IF(J786="--","--",رتبه!$BC$32)</f>
        <v>13</v>
      </c>
      <c r="N786" s="207">
        <f t="shared" si="28"/>
        <v>2.75</v>
      </c>
      <c r="O786" s="166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8"/>
    </row>
    <row r="787" spans="1:28" ht="20.100000000000001" hidden="1" customHeight="1">
      <c r="B787" s="208">
        <v>9</v>
      </c>
      <c r="C787" s="209" t="str">
        <f>IF('لیست کنترل نمرات مستمر و پایانی'!$S$1&gt;0,'لیست کنترل نمرات مستمر و پایانی'!$S$1,"-----")</f>
        <v>قافیه و عروض</v>
      </c>
      <c r="D787" s="210"/>
      <c r="E787" s="210"/>
      <c r="F787" s="211"/>
      <c r="G787" s="212">
        <f>IF(J787="--","--",'لیست کنترل نمرات مستمر و پایانی'!$S$2)</f>
        <v>2</v>
      </c>
      <c r="H787" s="213">
        <f>IF('لیست کنترل نمرات مستمر و پایانی'!$S$32&gt;0,'لیست کنترل نمرات مستمر و پایانی'!$S$32,"--")</f>
        <v>15</v>
      </c>
      <c r="I787" s="213" t="str">
        <f>IF('لیست کنترل نمرات مستمر و پایانی'!$T$32&gt;0,'لیست کنترل نمرات مستمر و پایانی'!$T$32,"--")</f>
        <v>غ غ</v>
      </c>
      <c r="J787" s="213">
        <f>IF('4'!$S$32&gt;0,'4'!$S$32,"--")</f>
        <v>5</v>
      </c>
      <c r="K787" s="167">
        <f>IF(J787="--","--",'4'!$S$48)</f>
        <v>11.5</v>
      </c>
      <c r="L787" s="167"/>
      <c r="M787" s="213">
        <f>IF(J787="--","--",رتبه!$BE$32)</f>
        <v>42</v>
      </c>
      <c r="N787" s="214">
        <f t="shared" si="28"/>
        <v>-6.5</v>
      </c>
      <c r="O787" s="166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8"/>
    </row>
    <row r="788" spans="1:28" ht="20.100000000000001" hidden="1" customHeight="1">
      <c r="B788" s="200">
        <v>10</v>
      </c>
      <c r="C788" s="201" t="str">
        <f>IF('لیست کنترل نمرات مستمر و پایانی'!$U$1&gt;0,'لیست کنترل نمرات مستمر و پایانی'!$U$1,"-----")</f>
        <v>عربی</v>
      </c>
      <c r="D788" s="202"/>
      <c r="E788" s="202"/>
      <c r="F788" s="203"/>
      <c r="G788" s="204">
        <f>IF(J788="--","--",'لیست کنترل نمرات مستمر و پایانی'!$U$2)</f>
        <v>2</v>
      </c>
      <c r="H788" s="205">
        <f>IF('لیست کنترل نمرات مستمر و پایانی'!$U$32&gt;0,'لیست کنترل نمرات مستمر و پایانی'!$U$32,"--")</f>
        <v>19</v>
      </c>
      <c r="I788" s="205">
        <f>IF('لیست کنترل نمرات مستمر و پایانی'!$V$32&gt;0,'لیست کنترل نمرات مستمر و پایانی'!$V$32,"--")</f>
        <v>20</v>
      </c>
      <c r="J788" s="205">
        <f>IF('4'!$U$32&gt;0,'4'!$U$32,"--")</f>
        <v>19.75</v>
      </c>
      <c r="K788" s="206">
        <f>IF(J788="--","--",'4'!$U$48)</f>
        <v>19.25</v>
      </c>
      <c r="L788" s="206"/>
      <c r="M788" s="205">
        <f>IF(J788="--","--",رتبه!$BG$32)</f>
        <v>38</v>
      </c>
      <c r="N788" s="207">
        <f t="shared" si="28"/>
        <v>0.5</v>
      </c>
      <c r="O788" s="166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8"/>
    </row>
    <row r="789" spans="1:28" ht="20.100000000000001" hidden="1" customHeight="1">
      <c r="B789" s="208">
        <v>11</v>
      </c>
      <c r="C789" s="209" t="str">
        <f>IF('لیست کنترل نمرات مستمر و پایانی'!$W$1&gt;0,'لیست کنترل نمرات مستمر و پایانی'!$W$1,"-----")</f>
        <v>ریاضی</v>
      </c>
      <c r="D789" s="210"/>
      <c r="E789" s="210"/>
      <c r="F789" s="211"/>
      <c r="G789" s="212">
        <f>IF(J789="--","--",'لیست کنترل نمرات مستمر و پایانی'!$W$2)</f>
        <v>4</v>
      </c>
      <c r="H789" s="213">
        <f>IF('لیست کنترل نمرات مستمر و پایانی'!$W$32&gt;0,'لیست کنترل نمرات مستمر و پایانی'!$W$32,"--")</f>
        <v>20</v>
      </c>
      <c r="I789" s="213" t="str">
        <f>IF('لیست کنترل نمرات مستمر و پایانی'!$X$32&gt;0,'لیست کنترل نمرات مستمر و پایانی'!$X$32,"--")</f>
        <v>غ غ</v>
      </c>
      <c r="J789" s="213">
        <f>IF('4'!$W$32&gt;0,'4'!$W$32,"--")</f>
        <v>6.75</v>
      </c>
      <c r="K789" s="167">
        <f>IF(J789="--","--",'4'!$W$48)</f>
        <v>12.5</v>
      </c>
      <c r="L789" s="167"/>
      <c r="M789" s="213">
        <f>IF(J789="--","--",رتبه!$BI$32)</f>
        <v>37</v>
      </c>
      <c r="N789" s="214">
        <f t="shared" si="28"/>
        <v>-5.75</v>
      </c>
      <c r="O789" s="166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8"/>
    </row>
    <row r="790" spans="1:28" ht="20.100000000000001" hidden="1" customHeight="1">
      <c r="B790" s="200">
        <v>12</v>
      </c>
      <c r="C790" s="201" t="str">
        <f>IF('لیست کنترل نمرات مستمر و پایانی'!$Y$1&gt;0,'لیست کنترل نمرات مستمر و پایانی'!$Y$1,"-----")</f>
        <v>زیست شناسی</v>
      </c>
      <c r="D790" s="202"/>
      <c r="E790" s="202"/>
      <c r="F790" s="203"/>
      <c r="G790" s="204">
        <f>IF(J790="--","--",'لیست کنترل نمرات مستمر و پایانی'!$Y$2)</f>
        <v>4</v>
      </c>
      <c r="H790" s="205">
        <f>IF('لیست کنترل نمرات مستمر و پایانی'!$Y$32&gt;0,'لیست کنترل نمرات مستمر و پایانی'!$Y$32,"--")</f>
        <v>10</v>
      </c>
      <c r="I790" s="205" t="str">
        <f>IF('لیست کنترل نمرات مستمر و پایانی'!$Z$32&gt;0,'لیست کنترل نمرات مستمر و پایانی'!$Z$32,"--")</f>
        <v>غ م</v>
      </c>
      <c r="J790" s="205">
        <f>IF('4'!$Y$32&gt;0,'4'!$Y$32,"--")</f>
        <v>10</v>
      </c>
      <c r="K790" s="206">
        <f>IF(J790="--","--",'4'!$Y$48)</f>
        <v>17</v>
      </c>
      <c r="L790" s="206"/>
      <c r="M790" s="205">
        <f>IF(J790="--","--",رتبه!$BK$32)</f>
        <v>38</v>
      </c>
      <c r="N790" s="207">
        <f t="shared" si="28"/>
        <v>-7</v>
      </c>
      <c r="O790" s="166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8"/>
    </row>
    <row r="791" spans="1:28" ht="20.100000000000001" hidden="1" customHeight="1">
      <c r="B791" s="208">
        <v>13</v>
      </c>
      <c r="C791" s="209" t="str">
        <f>IF('لیست کنترل نمرات مستمر و پایانی'!$AA$1&gt;0,'لیست کنترل نمرات مستمر و پایانی'!$AA$1,"-----")</f>
        <v>جغرافیای استان</v>
      </c>
      <c r="D791" s="210"/>
      <c r="E791" s="210"/>
      <c r="F791" s="211"/>
      <c r="G791" s="212">
        <f>IF(J791="--","--",'لیست کنترل نمرات مستمر و پایانی'!$AA$2)</f>
        <v>3</v>
      </c>
      <c r="H791" s="213">
        <f>IF('لیست کنترل نمرات مستمر و پایانی'!$AA$32&gt;0,'لیست کنترل نمرات مستمر و پایانی'!$AA$32,"--")</f>
        <v>10</v>
      </c>
      <c r="I791" s="213">
        <f>IF('لیست کنترل نمرات مستمر و پایانی'!$AB$32&gt;0,'لیست کنترل نمرات مستمر و پایانی'!$AB$32,"--")</f>
        <v>10</v>
      </c>
      <c r="J791" s="213">
        <f>IF('4'!$AA$32&gt;0,'4'!$AA$32,"--")</f>
        <v>10</v>
      </c>
      <c r="K791" s="167">
        <f>IF(J791="--","--",'4'!$AA$48)</f>
        <v>16.5</v>
      </c>
      <c r="L791" s="167"/>
      <c r="M791" s="213">
        <f>IF(J791="--","--",رتبه!$BM$32)</f>
        <v>30</v>
      </c>
      <c r="N791" s="214">
        <f t="shared" si="28"/>
        <v>-6.5</v>
      </c>
      <c r="O791" s="166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8"/>
    </row>
    <row r="792" spans="1:28" ht="20.100000000000001" hidden="1" customHeight="1">
      <c r="B792" s="200">
        <v>14</v>
      </c>
      <c r="C792" s="201" t="str">
        <f>IF('لیست کنترل نمرات مستمر و پایانی'!$AC$1&gt;0,'لیست کنترل نمرات مستمر و پایانی'!$AC$1,"-----")</f>
        <v>نگارش</v>
      </c>
      <c r="D792" s="202"/>
      <c r="E792" s="202"/>
      <c r="F792" s="203"/>
      <c r="G792" s="204">
        <f>IF(J792="--","--",'لیست کنترل نمرات مستمر و پایانی'!$AC$2)</f>
        <v>2</v>
      </c>
      <c r="H792" s="205">
        <f>IF('لیست کنترل نمرات مستمر و پایانی'!$AC$32&gt;0,'لیست کنترل نمرات مستمر و پایانی'!$AC$32,"--")</f>
        <v>20</v>
      </c>
      <c r="I792" s="205">
        <f>IF('لیست کنترل نمرات مستمر و پایانی'!$AD$32&gt;0,'لیست کنترل نمرات مستمر و پایانی'!$AD$32,"--")</f>
        <v>20</v>
      </c>
      <c r="J792" s="205">
        <f>IF('4'!$AC$32&gt;0,'4'!$AC$32,"--")</f>
        <v>20</v>
      </c>
      <c r="K792" s="206">
        <f>IF(J792="--","--",'4'!$AC$48)</f>
        <v>19.75</v>
      </c>
      <c r="L792" s="206"/>
      <c r="M792" s="205">
        <f>IF(J792="--","--",رتبه!$BO$32)</f>
        <v>1</v>
      </c>
      <c r="N792" s="207">
        <f t="shared" si="28"/>
        <v>0.25</v>
      </c>
      <c r="O792" s="166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8"/>
    </row>
    <row r="793" spans="1:28" ht="20.100000000000001" hidden="1" customHeight="1">
      <c r="B793" s="208">
        <v>15</v>
      </c>
      <c r="C793" s="209" t="str">
        <f>IF('لیست کنترل نمرات مستمر و پایانی'!$AE$1&gt;0,'لیست کنترل نمرات مستمر و پایانی'!$AE$1,"-----")</f>
        <v>متون ادبی</v>
      </c>
      <c r="D793" s="210"/>
      <c r="E793" s="210"/>
      <c r="F793" s="211"/>
      <c r="G793" s="212">
        <f>IF(J793="--","--",'لیست کنترل نمرات مستمر و پایانی'!$AE$2)</f>
        <v>2</v>
      </c>
      <c r="H793" s="213">
        <f>IF('لیست کنترل نمرات مستمر و پایانی'!$AE$32&gt;0,'لیست کنترل نمرات مستمر و پایانی'!$AE$32,"--")</f>
        <v>20</v>
      </c>
      <c r="I793" s="213">
        <f>IF('لیست کنترل نمرات مستمر و پایانی'!$AF$32&gt;0,'لیست کنترل نمرات مستمر و پایانی'!$AF$32,"--")</f>
        <v>20</v>
      </c>
      <c r="J793" s="213">
        <f>IF('4'!$AE$32&gt;0,'4'!$AE$32,"--")</f>
        <v>20</v>
      </c>
      <c r="K793" s="167">
        <f>IF(J793="--","--",'4'!$AE$48)</f>
        <v>19.25</v>
      </c>
      <c r="L793" s="167"/>
      <c r="M793" s="213">
        <f>IF(J793="--","--",رتبه!$BQ$32)</f>
        <v>1</v>
      </c>
      <c r="N793" s="214">
        <f t="shared" si="28"/>
        <v>0.75</v>
      </c>
      <c r="O793" s="166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8"/>
    </row>
    <row r="794" spans="1:28" ht="20.100000000000001" hidden="1" customHeight="1">
      <c r="B794" s="200">
        <v>16</v>
      </c>
      <c r="C794" s="201" t="str">
        <f>IF('لیست کنترل نمرات مستمر و پایانی'!$AG$1&gt;0,'لیست کنترل نمرات مستمر و پایانی'!$AG$1,"-----")</f>
        <v>آمادگی دفاعی</v>
      </c>
      <c r="D794" s="202"/>
      <c r="E794" s="202"/>
      <c r="F794" s="203"/>
      <c r="G794" s="204">
        <f>IF(J794="--","--",'لیست کنترل نمرات مستمر و پایانی'!$AG$2)</f>
        <v>3</v>
      </c>
      <c r="H794" s="205">
        <f>IF('لیست کنترل نمرات مستمر و پایانی'!$AG$32&gt;0,'لیست کنترل نمرات مستمر و پایانی'!$AG$32,"--")</f>
        <v>10</v>
      </c>
      <c r="I794" s="205">
        <f>IF('لیست کنترل نمرات مستمر و پایانی'!$AH$32&gt;0,'لیست کنترل نمرات مستمر و پایانی'!$AH$32,"--")</f>
        <v>10</v>
      </c>
      <c r="J794" s="205">
        <f>IF('4'!$AG$32&gt;0,'4'!$AG$32,"--")</f>
        <v>10</v>
      </c>
      <c r="K794" s="206">
        <f>IF(J794="--","--",'4'!$AG$48)</f>
        <v>17.25</v>
      </c>
      <c r="L794" s="206"/>
      <c r="M794" s="205">
        <f>IF(J794="--","--",رتبه!$BS$32)</f>
        <v>32</v>
      </c>
      <c r="N794" s="207">
        <f t="shared" si="28"/>
        <v>-7.25</v>
      </c>
      <c r="O794" s="166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8"/>
    </row>
    <row r="795" spans="1:28" ht="20.100000000000001" hidden="1" customHeight="1">
      <c r="B795" s="208">
        <v>17</v>
      </c>
      <c r="C795" s="209" t="str">
        <f>IF('لیست کنترل نمرات مستمر و پایانی'!$AI$1&gt;0,'لیست کنترل نمرات مستمر و پایانی'!$AI$1,"-----")</f>
        <v>تاریخ</v>
      </c>
      <c r="D795" s="210"/>
      <c r="E795" s="210"/>
      <c r="F795" s="211"/>
      <c r="G795" s="212">
        <f>IF(J795="--","--",'لیست کنترل نمرات مستمر و پایانی'!$AI$2)</f>
        <v>2</v>
      </c>
      <c r="H795" s="213">
        <f>IF('لیست کنترل نمرات مستمر و پایانی'!$AI$32&gt;0,'لیست کنترل نمرات مستمر و پایانی'!$AI$32,"--")</f>
        <v>20</v>
      </c>
      <c r="I795" s="213">
        <f>IF('لیست کنترل نمرات مستمر و پایانی'!$AJ$32&gt;0,'لیست کنترل نمرات مستمر و پایانی'!$AJ$32,"--")</f>
        <v>20</v>
      </c>
      <c r="J795" s="213">
        <f>IF('4'!$AI$32&gt;0,'4'!$AI$32,"--")</f>
        <v>20</v>
      </c>
      <c r="K795" s="167">
        <f>IF(J795="--","--",'4'!$AI$48)</f>
        <v>18.75</v>
      </c>
      <c r="L795" s="167"/>
      <c r="M795" s="213">
        <f>IF(J795="--","--",رتبه!$BU$32)</f>
        <v>1</v>
      </c>
      <c r="N795" s="214">
        <f t="shared" si="28"/>
        <v>1.25</v>
      </c>
      <c r="O795" s="166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8"/>
    </row>
    <row r="796" spans="1:28" ht="20.100000000000001" hidden="1" customHeight="1">
      <c r="B796" s="200">
        <v>18</v>
      </c>
      <c r="C796" s="201" t="str">
        <f>IF('لیست کنترل نمرات مستمر و پایانی'!$AK$1&gt;0,'لیست کنترل نمرات مستمر و پایانی'!$AK$1,"-----")</f>
        <v>تربیت بدنی</v>
      </c>
      <c r="D796" s="202"/>
      <c r="E796" s="202"/>
      <c r="F796" s="203"/>
      <c r="G796" s="204">
        <f>IF(J796="--","--",'لیست کنترل نمرات مستمر و پایانی'!$AK$2)</f>
        <v>2</v>
      </c>
      <c r="H796" s="205" t="str">
        <f>IF('لیست کنترل نمرات مستمر و پایانی'!$AK$32&gt;0,'لیست کنترل نمرات مستمر و پایانی'!$AK$32,"--")</f>
        <v>--</v>
      </c>
      <c r="I796" s="205">
        <f>IF('لیست کنترل نمرات مستمر و پایانی'!$AL$32&gt;0,'لیست کنترل نمرات مستمر و پایانی'!$AL$32,"--")</f>
        <v>13</v>
      </c>
      <c r="J796" s="205">
        <f>IF('4'!$AK$32&gt;0,'4'!$AK$32,"--")</f>
        <v>13</v>
      </c>
      <c r="K796" s="206">
        <f>IF(J796="--","--",'4'!$AK$48)</f>
        <v>18.75</v>
      </c>
      <c r="L796" s="206"/>
      <c r="M796" s="205">
        <f>IF(J796="--","--",رتبه!$BW$32)</f>
        <v>40</v>
      </c>
      <c r="N796" s="207">
        <f t="shared" si="28"/>
        <v>-5.75</v>
      </c>
      <c r="O796" s="166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8"/>
    </row>
    <row r="797" spans="1:28" ht="20.100000000000001" hidden="1" customHeight="1" thickBot="1">
      <c r="B797" s="215">
        <v>19</v>
      </c>
      <c r="C797" s="216" t="str">
        <f>IF('لیست کنترل نمرات مستمر و پایانی'!$AM$1&gt;0,'لیست کنترل نمرات مستمر و پایانی'!$AM$1,"-----")</f>
        <v>انضباط</v>
      </c>
      <c r="D797" s="217"/>
      <c r="E797" s="217"/>
      <c r="F797" s="218"/>
      <c r="G797" s="219">
        <f>IF(J797="--","--",'لیست کنترل نمرات مستمر و پایانی'!$AM$2)</f>
        <v>2</v>
      </c>
      <c r="H797" s="220" t="str">
        <f>IF('لیست کنترل نمرات مستمر و پایانی'!$AM$32&gt;0,'لیست کنترل نمرات مستمر و پایانی'!$AM$32,"--")</f>
        <v>--</v>
      </c>
      <c r="I797" s="220">
        <f>IF('لیست کنترل نمرات مستمر و پایانی'!$AN$32&gt;0,'لیست کنترل نمرات مستمر و پایانی'!$AN$32,"--")</f>
        <v>11.5</v>
      </c>
      <c r="J797" s="220">
        <f>IF('4'!$AM$32&gt;0,'4'!$AM$32,"--")</f>
        <v>11.5</v>
      </c>
      <c r="K797" s="181">
        <f>IF(J797="--","--",'4'!$AM$48)</f>
        <v>14.5</v>
      </c>
      <c r="L797" s="181"/>
      <c r="M797" s="220">
        <f>IF(J797="--","--",رتبه!$BY$32)</f>
        <v>30</v>
      </c>
      <c r="N797" s="221">
        <f t="shared" si="28"/>
        <v>-3</v>
      </c>
      <c r="O797" s="222"/>
      <c r="P797" s="181"/>
      <c r="Q797" s="181"/>
      <c r="R797" s="181"/>
      <c r="S797" s="181"/>
      <c r="T797" s="181"/>
      <c r="U797" s="181"/>
      <c r="V797" s="181"/>
      <c r="W797" s="181"/>
      <c r="X797" s="181"/>
      <c r="Y797" s="181"/>
      <c r="Z797" s="181"/>
      <c r="AA797" s="182"/>
    </row>
    <row r="798" spans="1:28" ht="20.100000000000001" hidden="1" customHeight="1">
      <c r="B798" s="223"/>
      <c r="C798" s="224"/>
      <c r="D798" s="224"/>
      <c r="E798" s="224"/>
      <c r="F798" s="224"/>
      <c r="G798" s="225"/>
      <c r="H798" s="223"/>
      <c r="I798" s="223"/>
      <c r="J798" s="223"/>
      <c r="K798" s="223"/>
      <c r="L798" s="223"/>
      <c r="M798" s="223"/>
      <c r="N798" s="223"/>
      <c r="O798" s="223"/>
      <c r="P798" s="223"/>
      <c r="Q798" s="223"/>
      <c r="R798" s="223"/>
      <c r="S798" s="223"/>
      <c r="T798" s="223"/>
      <c r="U798" s="223"/>
      <c r="V798" s="223"/>
      <c r="W798" s="223"/>
      <c r="X798" s="223"/>
      <c r="Y798" s="223"/>
      <c r="Z798" s="223"/>
      <c r="AA798" s="223"/>
    </row>
    <row r="799" spans="1:28" ht="20.100000000000001" hidden="1" customHeight="1" thickBot="1">
      <c r="A799" s="226"/>
      <c r="B799" s="226"/>
      <c r="C799" s="226"/>
      <c r="D799" s="226"/>
      <c r="E799" s="226"/>
      <c r="F799" s="226"/>
      <c r="G799" s="226"/>
      <c r="H799" s="226"/>
      <c r="I799" s="226"/>
      <c r="J799" s="226"/>
      <c r="K799" s="226"/>
      <c r="L799" s="226"/>
      <c r="M799" s="226"/>
      <c r="N799" s="226"/>
      <c r="O799" s="226"/>
      <c r="P799" s="226"/>
      <c r="Q799" s="226"/>
      <c r="R799" s="226"/>
      <c r="S799" s="226"/>
      <c r="T799" s="226"/>
      <c r="U799" s="226"/>
      <c r="V799" s="226"/>
      <c r="W799" s="226"/>
      <c r="X799" s="226"/>
      <c r="Y799" s="226"/>
      <c r="Z799" s="226"/>
      <c r="AA799" s="226"/>
      <c r="AB799" s="226"/>
    </row>
    <row r="800" spans="1:28" ht="20.100000000000001" hidden="1" customHeight="1" thickBot="1">
      <c r="B800" s="155"/>
      <c r="C800" s="156"/>
      <c r="D800" s="156"/>
      <c r="E800" s="156"/>
      <c r="F800" s="156"/>
      <c r="G800" s="157"/>
      <c r="H800" s="158"/>
      <c r="I800" s="159" t="str">
        <f>'ورود اطلاعات'!$C$6</f>
        <v>مدیریت آموزش و پرورش تهران</v>
      </c>
      <c r="J800" s="160"/>
      <c r="K800" s="160"/>
      <c r="L800" s="160"/>
      <c r="M800" s="160"/>
      <c r="N800" s="160"/>
      <c r="O800" s="160"/>
      <c r="P800" s="160"/>
      <c r="Q800" s="161"/>
      <c r="R800" s="158"/>
      <c r="S800" s="162" t="str">
        <f>'ورود نمرات'!$A$3</f>
        <v>نام</v>
      </c>
      <c r="T800" s="163"/>
      <c r="U800" s="164"/>
      <c r="V800" s="165" t="str">
        <f>'ورود نمرات'!$A$33</f>
        <v xml:space="preserve">مهدی  </v>
      </c>
      <c r="W800" s="156"/>
      <c r="X800" s="156"/>
      <c r="Y800" s="156"/>
      <c r="Z800" s="156"/>
      <c r="AA800" s="157"/>
    </row>
    <row r="801" spans="2:27" ht="20.100000000000001" hidden="1" customHeight="1">
      <c r="B801" s="166"/>
      <c r="C801" s="167"/>
      <c r="D801" s="167"/>
      <c r="E801" s="167"/>
      <c r="F801" s="167"/>
      <c r="G801" s="168"/>
      <c r="H801" s="158"/>
      <c r="I801" s="162" t="str">
        <f>'ورود اطلاعات'!$A$7</f>
        <v>نام واحد آموزشی</v>
      </c>
      <c r="J801" s="163"/>
      <c r="K801" s="164"/>
      <c r="L801" s="169" t="str">
        <f>'ورود اطلاعات'!$C$7</f>
        <v>دبیرستان دانش پسند</v>
      </c>
      <c r="M801" s="170"/>
      <c r="N801" s="170"/>
      <c r="O801" s="170"/>
      <c r="P801" s="170"/>
      <c r="Q801" s="171"/>
      <c r="R801" s="158"/>
      <c r="S801" s="172" t="str">
        <f>'ورود نمرات'!$B$3</f>
        <v>نام خانوادگی</v>
      </c>
      <c r="T801" s="173"/>
      <c r="U801" s="174"/>
      <c r="V801" s="175" t="str">
        <f>'ورود نمرات'!$B$33</f>
        <v>مرتضوی</v>
      </c>
      <c r="W801" s="167"/>
      <c r="X801" s="167"/>
      <c r="Y801" s="167"/>
      <c r="Z801" s="167"/>
      <c r="AA801" s="168"/>
    </row>
    <row r="802" spans="2:27" ht="20.100000000000001" hidden="1" customHeight="1">
      <c r="B802" s="166"/>
      <c r="C802" s="167"/>
      <c r="D802" s="167"/>
      <c r="E802" s="167"/>
      <c r="F802" s="167"/>
      <c r="G802" s="168"/>
      <c r="H802" s="158"/>
      <c r="I802" s="172" t="str">
        <f>'ورود اطلاعات'!$A$2</f>
        <v>سال تحصیلی</v>
      </c>
      <c r="J802" s="173"/>
      <c r="K802" s="174"/>
      <c r="L802" s="175" t="str">
        <f>'ورود اطلاعات'!$C$2</f>
        <v>1402-1403</v>
      </c>
      <c r="M802" s="167"/>
      <c r="N802" s="167"/>
      <c r="O802" s="167"/>
      <c r="P802" s="167"/>
      <c r="Q802" s="168"/>
      <c r="R802" s="158"/>
      <c r="S802" s="172" t="str">
        <f>'ورود اطلاعات'!$A$4</f>
        <v>رشته</v>
      </c>
      <c r="T802" s="173"/>
      <c r="U802" s="174"/>
      <c r="V802" s="175" t="str">
        <f>'ورود اطلاعات'!$C$4</f>
        <v>انسانی</v>
      </c>
      <c r="W802" s="167"/>
      <c r="X802" s="167"/>
      <c r="Y802" s="167"/>
      <c r="Z802" s="167"/>
      <c r="AA802" s="168"/>
    </row>
    <row r="803" spans="2:27" ht="20.100000000000001" hidden="1" customHeight="1">
      <c r="B803" s="166"/>
      <c r="C803" s="167"/>
      <c r="D803" s="167"/>
      <c r="E803" s="167"/>
      <c r="F803" s="167"/>
      <c r="G803" s="168"/>
      <c r="H803" s="158"/>
      <c r="I803" s="172" t="str">
        <f>'ورود اطلاعات'!$A$3</f>
        <v>نوبت امتحانی</v>
      </c>
      <c r="J803" s="173"/>
      <c r="K803" s="174"/>
      <c r="L803" s="175" t="str">
        <f>'ورود اطلاعات'!$C$3</f>
        <v>نوبت اول</v>
      </c>
      <c r="M803" s="167"/>
      <c r="N803" s="167"/>
      <c r="O803" s="167"/>
      <c r="P803" s="167"/>
      <c r="Q803" s="168"/>
      <c r="R803" s="158"/>
      <c r="S803" s="172" t="str">
        <f>'لیست کنترل نمرات مستمر و پایانی'!$AO$1</f>
        <v>معدل</v>
      </c>
      <c r="T803" s="173"/>
      <c r="U803" s="174"/>
      <c r="V803" s="176">
        <f>'لیست کنترل نمرات مستمر و پایانی'!$AO$33</f>
        <v>18.621212121212121</v>
      </c>
      <c r="W803" s="167"/>
      <c r="X803" s="167"/>
      <c r="Y803" s="167"/>
      <c r="Z803" s="167"/>
      <c r="AA803" s="168"/>
    </row>
    <row r="804" spans="2:27" ht="20.100000000000001" hidden="1" customHeight="1" thickBot="1">
      <c r="B804" s="166"/>
      <c r="C804" s="167"/>
      <c r="D804" s="167"/>
      <c r="E804" s="167"/>
      <c r="F804" s="167"/>
      <c r="G804" s="168"/>
      <c r="H804" s="158"/>
      <c r="I804" s="177" t="str">
        <f>'ورود اطلاعات'!$A$5</f>
        <v>کلاس</v>
      </c>
      <c r="J804" s="178"/>
      <c r="K804" s="179"/>
      <c r="L804" s="180">
        <f>'ورود اطلاعات'!$C$5</f>
        <v>102</v>
      </c>
      <c r="M804" s="181"/>
      <c r="N804" s="181"/>
      <c r="O804" s="181"/>
      <c r="P804" s="181"/>
      <c r="Q804" s="182"/>
      <c r="R804" s="158"/>
      <c r="S804" s="177" t="str">
        <f>'لیست کنترل نمرات مستمر و پایانی'!$AP$1</f>
        <v>رتبه کلاسی</v>
      </c>
      <c r="T804" s="178"/>
      <c r="U804" s="179"/>
      <c r="V804" s="180">
        <f>'لیست کنترل نمرات مستمر و پایانی'!$AP$33</f>
        <v>3</v>
      </c>
      <c r="W804" s="181"/>
      <c r="X804" s="181"/>
      <c r="Y804" s="181"/>
      <c r="Z804" s="181"/>
      <c r="AA804" s="182"/>
    </row>
    <row r="805" spans="2:27" ht="20.100000000000001" hidden="1" customHeight="1" thickBot="1">
      <c r="B805" s="183"/>
      <c r="C805" s="184"/>
      <c r="D805" s="184"/>
      <c r="E805" s="184"/>
      <c r="F805" s="184"/>
      <c r="G805" s="185"/>
      <c r="H805" s="158"/>
      <c r="I805" s="158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  <c r="Z805" s="158"/>
      <c r="AA805" s="158"/>
    </row>
    <row r="806" spans="2:27" ht="20.100000000000001" hidden="1" customHeight="1" thickBot="1">
      <c r="B806" s="186" t="s">
        <v>23</v>
      </c>
      <c r="C806" s="187" t="s">
        <v>9</v>
      </c>
      <c r="D806" s="188"/>
      <c r="E806" s="188"/>
      <c r="F806" s="189"/>
      <c r="G806" s="190" t="s">
        <v>20</v>
      </c>
      <c r="H806" s="191" t="s">
        <v>15</v>
      </c>
      <c r="I806" s="191" t="s">
        <v>16</v>
      </c>
      <c r="J806" s="191" t="s">
        <v>21</v>
      </c>
      <c r="K806" s="188" t="s">
        <v>22</v>
      </c>
      <c r="L806" s="188"/>
      <c r="M806" s="191" t="s">
        <v>19</v>
      </c>
      <c r="N806" s="192" t="s">
        <v>24</v>
      </c>
      <c r="O806" s="155"/>
      <c r="P806" s="156"/>
      <c r="Q806" s="156"/>
      <c r="R806" s="156"/>
      <c r="S806" s="156"/>
      <c r="T806" s="156"/>
      <c r="U806" s="156"/>
      <c r="V806" s="156"/>
      <c r="W806" s="156"/>
      <c r="X806" s="156"/>
      <c r="Y806" s="156"/>
      <c r="Z806" s="156"/>
      <c r="AA806" s="157"/>
    </row>
    <row r="807" spans="2:27" ht="20.100000000000001" hidden="1" customHeight="1">
      <c r="B807" s="193">
        <v>1</v>
      </c>
      <c r="C807" s="194" t="str">
        <f>IF('لیست کنترل نمرات مستمر و پایانی'!$C$1&gt;0,'لیست کنترل نمرات مستمر و پایانی'!$C$1,"-----")</f>
        <v>قرآن</v>
      </c>
      <c r="D807" s="195"/>
      <c r="E807" s="195"/>
      <c r="F807" s="196"/>
      <c r="G807" s="197">
        <f>IF(J807="--","--",'لیست کنترل نمرات مستمر و پایانی'!$C$2)</f>
        <v>2</v>
      </c>
      <c r="H807" s="198">
        <f>IF('لیست کنترل نمرات مستمر و پایانی'!$C$33&gt;0,'لیست کنترل نمرات مستمر و پایانی'!$C$33,"--")</f>
        <v>20</v>
      </c>
      <c r="I807" s="198">
        <f>IF('لیست کنترل نمرات مستمر و پایانی'!$D$33&gt;0,'لیست کنترل نمرات مستمر و پایانی'!$D$33,"--")</f>
        <v>20</v>
      </c>
      <c r="J807" s="198">
        <f>IF('4'!$C$33&gt;0,'4'!$C$33,"--")</f>
        <v>20</v>
      </c>
      <c r="K807" s="170">
        <f>IF(J807="--","--",'4'!$C$48)</f>
        <v>17.25</v>
      </c>
      <c r="L807" s="170"/>
      <c r="M807" s="198">
        <f>IF(J807="--","--",رتبه!$AO$33)</f>
        <v>1</v>
      </c>
      <c r="N807" s="199">
        <f t="shared" ref="N807:N825" si="29">IF(J807="--","--",J807-K807)</f>
        <v>2.75</v>
      </c>
      <c r="O807" s="166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8"/>
    </row>
    <row r="808" spans="2:27" ht="20.100000000000001" hidden="1" customHeight="1">
      <c r="B808" s="200">
        <v>2</v>
      </c>
      <c r="C808" s="201" t="str">
        <f>IF('لیست کنترل نمرات مستمر و پایانی'!$E$1&gt;0,'لیست کنترل نمرات مستمر و پایانی'!$E$1,"-----")</f>
        <v>معارف اسلامی</v>
      </c>
      <c r="D808" s="202"/>
      <c r="E808" s="202"/>
      <c r="F808" s="203"/>
      <c r="G808" s="204">
        <f>IF(J808="--","--",'لیست کنترل نمرات مستمر و پایانی'!$E$2)</f>
        <v>2</v>
      </c>
      <c r="H808" s="205">
        <f>IF('لیست کنترل نمرات مستمر و پایانی'!$E$33&gt;0,'لیست کنترل نمرات مستمر و پایانی'!$E$33,"--")</f>
        <v>20</v>
      </c>
      <c r="I808" s="205">
        <f>IF('لیست کنترل نمرات مستمر و پایانی'!$F$33&gt;0,'لیست کنترل نمرات مستمر و پایانی'!$F$33,"--")</f>
        <v>18</v>
      </c>
      <c r="J808" s="205">
        <f>IF('4'!$E$33&gt;0,'4'!$E$33,"--")</f>
        <v>18.75</v>
      </c>
      <c r="K808" s="206">
        <f>IF(J808="--","--",'4'!$E$48)</f>
        <v>15.25</v>
      </c>
      <c r="L808" s="206"/>
      <c r="M808" s="205">
        <f>IF(J808="--","--",رتبه!$AQ$33)</f>
        <v>10</v>
      </c>
      <c r="N808" s="207">
        <f t="shared" si="29"/>
        <v>3.5</v>
      </c>
      <c r="O808" s="166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8"/>
    </row>
    <row r="809" spans="2:27" ht="20.100000000000001" hidden="1" customHeight="1">
      <c r="B809" s="208">
        <v>3</v>
      </c>
      <c r="C809" s="209" t="str">
        <f>IF('لیست کنترل نمرات مستمر و پایانی'!$G$1&gt;0,'لیست کنترل نمرات مستمر و پایانی'!$G$1,"-----")</f>
        <v>فلسفه</v>
      </c>
      <c r="D809" s="210"/>
      <c r="E809" s="210"/>
      <c r="F809" s="211"/>
      <c r="G809" s="212">
        <f>IF(J809="--","--",'لیست کنترل نمرات مستمر و پایانی'!$G$2)</f>
        <v>2</v>
      </c>
      <c r="H809" s="213">
        <f>IF('لیست کنترل نمرات مستمر و پایانی'!$G$33&gt;0,'لیست کنترل نمرات مستمر و پایانی'!$G$33,"--")</f>
        <v>20</v>
      </c>
      <c r="I809" s="213">
        <f>IF('لیست کنترل نمرات مستمر و پایانی'!$H$33&gt;0,'لیست کنترل نمرات مستمر و پایانی'!$H$33,"--")</f>
        <v>20</v>
      </c>
      <c r="J809" s="213">
        <f>IF('4'!$G$33&gt;0,'4'!$G$33,"--")</f>
        <v>20</v>
      </c>
      <c r="K809" s="167">
        <f>IF(J809="--","--",'4'!$G$48)</f>
        <v>13.25</v>
      </c>
      <c r="L809" s="167"/>
      <c r="M809" s="213">
        <f>IF(J809="--","--",رتبه!$AS$33)</f>
        <v>1</v>
      </c>
      <c r="N809" s="214">
        <f t="shared" si="29"/>
        <v>6.75</v>
      </c>
      <c r="O809" s="166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8"/>
    </row>
    <row r="810" spans="2:27" ht="20.100000000000001" hidden="1" customHeight="1">
      <c r="B810" s="200">
        <v>4</v>
      </c>
      <c r="C810" s="201" t="str">
        <f>IF('لیست کنترل نمرات مستمر و پایانی'!$I$1&gt;0,'لیست کنترل نمرات مستمر و پایانی'!$I$1,"-----")</f>
        <v>منطق</v>
      </c>
      <c r="D810" s="202"/>
      <c r="E810" s="202"/>
      <c r="F810" s="203"/>
      <c r="G810" s="204">
        <f>IF(J810="--","--",'لیست کنترل نمرات مستمر و پایانی'!$I$2)</f>
        <v>1</v>
      </c>
      <c r="H810" s="205">
        <f>IF('لیست کنترل نمرات مستمر و پایانی'!$I$33&gt;0,'لیست کنترل نمرات مستمر و پایانی'!$I$33,"--")</f>
        <v>20</v>
      </c>
      <c r="I810" s="205">
        <f>IF('لیست کنترل نمرات مستمر و پایانی'!$J$33&gt;0,'لیست کنترل نمرات مستمر و پایانی'!$J$33,"--")</f>
        <v>20</v>
      </c>
      <c r="J810" s="205">
        <f>IF('4'!$I$33&gt;0,'4'!$I$33,"--")</f>
        <v>20</v>
      </c>
      <c r="K810" s="206">
        <f>IF(J810="--","--",'4'!$I$48)</f>
        <v>18</v>
      </c>
      <c r="L810" s="206"/>
      <c r="M810" s="205">
        <f>IF(J810="--","--",رتبه!$AU$33)</f>
        <v>1</v>
      </c>
      <c r="N810" s="207">
        <f t="shared" si="29"/>
        <v>2</v>
      </c>
      <c r="O810" s="166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8"/>
    </row>
    <row r="811" spans="2:27" ht="20.100000000000001" hidden="1" customHeight="1">
      <c r="B811" s="208">
        <v>5</v>
      </c>
      <c r="C811" s="209" t="str">
        <f>IF('لیست کنترل نمرات مستمر و پایانی'!$K$1&gt;0,'لیست کنترل نمرات مستمر و پایانی'!$K$1,"-----")</f>
        <v>جامعه شناسی</v>
      </c>
      <c r="D811" s="210"/>
      <c r="E811" s="210"/>
      <c r="F811" s="211"/>
      <c r="G811" s="212">
        <f>IF(J811="--","--",'لیست کنترل نمرات مستمر و پایانی'!$K$2)</f>
        <v>3</v>
      </c>
      <c r="H811" s="213">
        <f>IF('لیست کنترل نمرات مستمر و پایانی'!$K$33&gt;0,'لیست کنترل نمرات مستمر و پایانی'!$K$33,"--")</f>
        <v>20</v>
      </c>
      <c r="I811" s="213">
        <f>IF('لیست کنترل نمرات مستمر و پایانی'!$L$33&gt;0,'لیست کنترل نمرات مستمر و پایانی'!$L$33,"--")</f>
        <v>20</v>
      </c>
      <c r="J811" s="213">
        <f>IF('4'!$K$33&gt;0,'4'!$K$33,"--")</f>
        <v>20</v>
      </c>
      <c r="K811" s="167">
        <f>IF(J811="--","--",'4'!$K$48)</f>
        <v>14.25</v>
      </c>
      <c r="L811" s="167"/>
      <c r="M811" s="213">
        <f>IF(J811="--","--",رتبه!$AW$33)</f>
        <v>1</v>
      </c>
      <c r="N811" s="214">
        <f t="shared" si="29"/>
        <v>5.75</v>
      </c>
      <c r="O811" s="166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8"/>
    </row>
    <row r="812" spans="2:27" ht="20.100000000000001" hidden="1" customHeight="1">
      <c r="B812" s="200">
        <v>6</v>
      </c>
      <c r="C812" s="201" t="str">
        <f>IF('لیست کنترل نمرات مستمر و پایانی'!$M$1&gt;0,'لیست کنترل نمرات مستمر و پایانی'!$M$1,"-----")</f>
        <v>روان شناسی</v>
      </c>
      <c r="D812" s="202"/>
      <c r="E812" s="202"/>
      <c r="F812" s="203"/>
      <c r="G812" s="204">
        <f>IF(J812="--","--",'لیست کنترل نمرات مستمر و پایانی'!$M$2)</f>
        <v>3</v>
      </c>
      <c r="H812" s="205">
        <f>IF('لیست کنترل نمرات مستمر و پایانی'!$M$33&gt;0,'لیست کنترل نمرات مستمر و پایانی'!$M$33,"--")</f>
        <v>20</v>
      </c>
      <c r="I812" s="205" t="str">
        <f>IF('لیست کنترل نمرات مستمر و پایانی'!$N$33&gt;0,'لیست کنترل نمرات مستمر و پایانی'!$N$33,"--")</f>
        <v>غ م</v>
      </c>
      <c r="J812" s="205">
        <f>IF('4'!$M$33&gt;0,'4'!$M$33,"--")</f>
        <v>20</v>
      </c>
      <c r="K812" s="206">
        <f>IF(J812="--","--",'4'!$M$48)</f>
        <v>12.25</v>
      </c>
      <c r="L812" s="206"/>
      <c r="M812" s="205">
        <f>IF(J812="--","--",رتبه!$AY$33)</f>
        <v>1</v>
      </c>
      <c r="N812" s="207">
        <f t="shared" si="29"/>
        <v>7.75</v>
      </c>
      <c r="O812" s="166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8"/>
    </row>
    <row r="813" spans="2:27" ht="20.100000000000001" hidden="1" customHeight="1">
      <c r="B813" s="208">
        <v>7</v>
      </c>
      <c r="C813" s="209" t="str">
        <f>IF('لیست کنترل نمرات مستمر و پایانی'!$O$1&gt;0,'لیست کنترل نمرات مستمر و پایانی'!$O$1,"-----")</f>
        <v>زبان انگلیسی</v>
      </c>
      <c r="D813" s="210"/>
      <c r="E813" s="210"/>
      <c r="F813" s="211"/>
      <c r="G813" s="212">
        <f>IF(J813="--","--",'لیست کنترل نمرات مستمر و پایانی'!$O$2)</f>
        <v>1</v>
      </c>
      <c r="H813" s="213">
        <f>IF('لیست کنترل نمرات مستمر و پایانی'!$O$33&gt;0,'لیست کنترل نمرات مستمر و پایانی'!$O$33,"--")</f>
        <v>20</v>
      </c>
      <c r="I813" s="213" t="str">
        <f>IF('لیست کنترل نمرات مستمر و پایانی'!$P$33&gt;0,'لیست کنترل نمرات مستمر و پایانی'!$P$33,"--")</f>
        <v>غ غ</v>
      </c>
      <c r="J813" s="213">
        <f>IF('4'!$O$33&gt;0,'4'!$O$33,"--")</f>
        <v>6.75</v>
      </c>
      <c r="K813" s="167">
        <f>IF(J813="--","--",'4'!$O$48)</f>
        <v>11.25</v>
      </c>
      <c r="L813" s="167"/>
      <c r="M813" s="213">
        <f>IF(J813="--","--",رتبه!$BA$33)</f>
        <v>37</v>
      </c>
      <c r="N813" s="214">
        <f t="shared" si="29"/>
        <v>-4.5</v>
      </c>
      <c r="O813" s="166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8"/>
    </row>
    <row r="814" spans="2:27" ht="20.100000000000001" hidden="1" customHeight="1">
      <c r="B814" s="200">
        <v>8</v>
      </c>
      <c r="C814" s="201" t="str">
        <f>IF('لیست کنترل نمرات مستمر و پایانی'!$Q$1&gt;0,'لیست کنترل نمرات مستمر و پایانی'!$Q$1,"-----")</f>
        <v>ادبیات فارسی</v>
      </c>
      <c r="D814" s="202"/>
      <c r="E814" s="202"/>
      <c r="F814" s="203"/>
      <c r="G814" s="204">
        <f>IF(J814="--","--",'لیست کنترل نمرات مستمر و پایانی'!$Q$2)</f>
        <v>2</v>
      </c>
      <c r="H814" s="205">
        <f>IF('لیست کنترل نمرات مستمر و پایانی'!$Q$33&gt;0,'لیست کنترل نمرات مستمر و پایانی'!$Q$33,"--")</f>
        <v>20</v>
      </c>
      <c r="I814" s="205">
        <f>IF('لیست کنترل نمرات مستمر و پایانی'!$R$33&gt;0,'لیست کنترل نمرات مستمر و پایانی'!$R$33,"--")</f>
        <v>13</v>
      </c>
      <c r="J814" s="205">
        <f>IF('4'!$Q$33&gt;0,'4'!$Q$33,"--")</f>
        <v>15.5</v>
      </c>
      <c r="K814" s="206">
        <f>IF(J814="--","--",'4'!$Q$48)</f>
        <v>8.25</v>
      </c>
      <c r="L814" s="206"/>
      <c r="M814" s="205">
        <f>IF(J814="--","--",رتبه!$BC$33)</f>
        <v>4</v>
      </c>
      <c r="N814" s="207">
        <f t="shared" si="29"/>
        <v>7.25</v>
      </c>
      <c r="O814" s="166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8"/>
    </row>
    <row r="815" spans="2:27" ht="20.100000000000001" hidden="1" customHeight="1">
      <c r="B815" s="208">
        <v>9</v>
      </c>
      <c r="C815" s="209" t="str">
        <f>IF('لیست کنترل نمرات مستمر و پایانی'!$S$1&gt;0,'لیست کنترل نمرات مستمر و پایانی'!$S$1,"-----")</f>
        <v>قافیه و عروض</v>
      </c>
      <c r="D815" s="210"/>
      <c r="E815" s="210"/>
      <c r="F815" s="211"/>
      <c r="G815" s="212">
        <f>IF(J815="--","--",'لیست کنترل نمرات مستمر و پایانی'!$S$2)</f>
        <v>2</v>
      </c>
      <c r="H815" s="213">
        <f>IF('لیست کنترل نمرات مستمر و پایانی'!$S$33&gt;0,'لیست کنترل نمرات مستمر و پایانی'!$S$33,"--")</f>
        <v>17</v>
      </c>
      <c r="I815" s="213">
        <f>IF('لیست کنترل نمرات مستمر و پایانی'!$T$33&gt;0,'لیست کنترل نمرات مستمر و پایانی'!$T$33,"--")</f>
        <v>14.5</v>
      </c>
      <c r="J815" s="213">
        <f>IF('4'!$S$33&gt;0,'4'!$S$33,"--")</f>
        <v>15.5</v>
      </c>
      <c r="K815" s="167">
        <f>IF(J815="--","--",'4'!$S$48)</f>
        <v>11.5</v>
      </c>
      <c r="L815" s="167"/>
      <c r="M815" s="213">
        <f>IF(J815="--","--",رتبه!$BE$33)</f>
        <v>8</v>
      </c>
      <c r="N815" s="214">
        <f t="shared" si="29"/>
        <v>4</v>
      </c>
      <c r="O815" s="166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8"/>
    </row>
    <row r="816" spans="2:27" ht="20.100000000000001" hidden="1" customHeight="1">
      <c r="B816" s="200">
        <v>10</v>
      </c>
      <c r="C816" s="201" t="str">
        <f>IF('لیست کنترل نمرات مستمر و پایانی'!$U$1&gt;0,'لیست کنترل نمرات مستمر و پایانی'!$U$1,"-----")</f>
        <v>عربی</v>
      </c>
      <c r="D816" s="202"/>
      <c r="E816" s="202"/>
      <c r="F816" s="203"/>
      <c r="G816" s="204">
        <f>IF(J816="--","--",'لیست کنترل نمرات مستمر و پایانی'!$U$2)</f>
        <v>2</v>
      </c>
      <c r="H816" s="205">
        <f>IF('لیست کنترل نمرات مستمر و پایانی'!$U$33&gt;0,'لیست کنترل نمرات مستمر و پایانی'!$U$33,"--")</f>
        <v>20</v>
      </c>
      <c r="I816" s="205">
        <f>IF('لیست کنترل نمرات مستمر و پایانی'!$V$33&gt;0,'لیست کنترل نمرات مستمر و پایانی'!$V$33,"--")</f>
        <v>20</v>
      </c>
      <c r="J816" s="205">
        <f>IF('4'!$U$33&gt;0,'4'!$U$33,"--")</f>
        <v>20</v>
      </c>
      <c r="K816" s="206">
        <f>IF(J816="--","--",'4'!$U$48)</f>
        <v>19.25</v>
      </c>
      <c r="L816" s="206"/>
      <c r="M816" s="205">
        <f>IF(J816="--","--",رتبه!$BG$33)</f>
        <v>1</v>
      </c>
      <c r="N816" s="207">
        <f t="shared" si="29"/>
        <v>0.75</v>
      </c>
      <c r="O816" s="166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8"/>
    </row>
    <row r="817" spans="2:27" ht="20.100000000000001" hidden="1" customHeight="1">
      <c r="B817" s="208">
        <v>11</v>
      </c>
      <c r="C817" s="209" t="str">
        <f>IF('لیست کنترل نمرات مستمر و پایانی'!$W$1&gt;0,'لیست کنترل نمرات مستمر و پایانی'!$W$1,"-----")</f>
        <v>ریاضی</v>
      </c>
      <c r="D817" s="210"/>
      <c r="E817" s="210"/>
      <c r="F817" s="211"/>
      <c r="G817" s="212">
        <f>IF(J817="--","--",'لیست کنترل نمرات مستمر و پایانی'!$W$2)</f>
        <v>4</v>
      </c>
      <c r="H817" s="213">
        <f>IF('لیست کنترل نمرات مستمر و پایانی'!$W$33&gt;0,'لیست کنترل نمرات مستمر و پایانی'!$W$33,"--")</f>
        <v>20</v>
      </c>
      <c r="I817" s="213">
        <f>IF('لیست کنترل نمرات مستمر و پایانی'!$X$33&gt;0,'لیست کنترل نمرات مستمر و پایانی'!$X$33,"--")</f>
        <v>20</v>
      </c>
      <c r="J817" s="213">
        <f>IF('4'!$W$33&gt;0,'4'!$W$33,"--")</f>
        <v>20</v>
      </c>
      <c r="K817" s="167">
        <f>IF(J817="--","--",'4'!$W$48)</f>
        <v>12.5</v>
      </c>
      <c r="L817" s="167"/>
      <c r="M817" s="213">
        <f>IF(J817="--","--",رتبه!$BI$33)</f>
        <v>1</v>
      </c>
      <c r="N817" s="214">
        <f t="shared" si="29"/>
        <v>7.5</v>
      </c>
      <c r="O817" s="166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8"/>
    </row>
    <row r="818" spans="2:27" ht="20.100000000000001" hidden="1" customHeight="1">
      <c r="B818" s="200">
        <v>12</v>
      </c>
      <c r="C818" s="201" t="str">
        <f>IF('لیست کنترل نمرات مستمر و پایانی'!$Y$1&gt;0,'لیست کنترل نمرات مستمر و پایانی'!$Y$1,"-----")</f>
        <v>زیست شناسی</v>
      </c>
      <c r="D818" s="202"/>
      <c r="E818" s="202"/>
      <c r="F818" s="203"/>
      <c r="G818" s="204">
        <f>IF(J818="--","--",'لیست کنترل نمرات مستمر و پایانی'!$Y$2)</f>
        <v>4</v>
      </c>
      <c r="H818" s="205">
        <f>IF('لیست کنترل نمرات مستمر و پایانی'!$Y$33&gt;0,'لیست کنترل نمرات مستمر و پایانی'!$Y$33,"--")</f>
        <v>20</v>
      </c>
      <c r="I818" s="205">
        <f>IF('لیست کنترل نمرات مستمر و پایانی'!$Z$33&gt;0,'لیست کنترل نمرات مستمر و پایانی'!$Z$33,"--")</f>
        <v>20</v>
      </c>
      <c r="J818" s="205">
        <f>IF('4'!$Y$33&gt;0,'4'!$Y$33,"--")</f>
        <v>20</v>
      </c>
      <c r="K818" s="206">
        <f>IF(J818="--","--",'4'!$Y$48)</f>
        <v>17</v>
      </c>
      <c r="L818" s="206"/>
      <c r="M818" s="205">
        <f>IF(J818="--","--",رتبه!$BK$33)</f>
        <v>1</v>
      </c>
      <c r="N818" s="207">
        <f t="shared" si="29"/>
        <v>3</v>
      </c>
      <c r="O818" s="166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8"/>
    </row>
    <row r="819" spans="2:27" ht="20.100000000000001" hidden="1" customHeight="1">
      <c r="B819" s="208">
        <v>13</v>
      </c>
      <c r="C819" s="209" t="str">
        <f>IF('لیست کنترل نمرات مستمر و پایانی'!$AA$1&gt;0,'لیست کنترل نمرات مستمر و پایانی'!$AA$1,"-----")</f>
        <v>جغرافیای استان</v>
      </c>
      <c r="D819" s="210"/>
      <c r="E819" s="210"/>
      <c r="F819" s="211"/>
      <c r="G819" s="212">
        <f>IF(J819="--","--",'لیست کنترل نمرات مستمر و پایانی'!$AA$2)</f>
        <v>3</v>
      </c>
      <c r="H819" s="213">
        <f>IF('لیست کنترل نمرات مستمر و پایانی'!$AA$33&gt;0,'لیست کنترل نمرات مستمر و پایانی'!$AA$33,"--")</f>
        <v>20</v>
      </c>
      <c r="I819" s="213">
        <f>IF('لیست کنترل نمرات مستمر و پایانی'!$AB$33&gt;0,'لیست کنترل نمرات مستمر و پایانی'!$AB$33,"--")</f>
        <v>20</v>
      </c>
      <c r="J819" s="213">
        <f>IF('4'!$AA$33&gt;0,'4'!$AA$33,"--")</f>
        <v>20</v>
      </c>
      <c r="K819" s="167">
        <f>IF(J819="--","--",'4'!$AA$48)</f>
        <v>16.5</v>
      </c>
      <c r="L819" s="167"/>
      <c r="M819" s="213">
        <f>IF(J819="--","--",رتبه!$BM$33)</f>
        <v>1</v>
      </c>
      <c r="N819" s="214">
        <f t="shared" si="29"/>
        <v>3.5</v>
      </c>
      <c r="O819" s="166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8"/>
    </row>
    <row r="820" spans="2:27" ht="20.100000000000001" hidden="1" customHeight="1">
      <c r="B820" s="200">
        <v>14</v>
      </c>
      <c r="C820" s="201" t="str">
        <f>IF('لیست کنترل نمرات مستمر و پایانی'!$AC$1&gt;0,'لیست کنترل نمرات مستمر و پایانی'!$AC$1,"-----")</f>
        <v>نگارش</v>
      </c>
      <c r="D820" s="202"/>
      <c r="E820" s="202"/>
      <c r="F820" s="203"/>
      <c r="G820" s="204">
        <f>IF(J820="--","--",'لیست کنترل نمرات مستمر و پایانی'!$AC$2)</f>
        <v>2</v>
      </c>
      <c r="H820" s="205">
        <f>IF('لیست کنترل نمرات مستمر و پایانی'!$AC$33&gt;0,'لیست کنترل نمرات مستمر و پایانی'!$AC$33,"--")</f>
        <v>20</v>
      </c>
      <c r="I820" s="205">
        <f>IF('لیست کنترل نمرات مستمر و پایانی'!$AD$33&gt;0,'لیست کنترل نمرات مستمر و پایانی'!$AD$33,"--")</f>
        <v>20</v>
      </c>
      <c r="J820" s="205">
        <f>IF('4'!$AC$33&gt;0,'4'!$AC$33,"--")</f>
        <v>20</v>
      </c>
      <c r="K820" s="206">
        <f>IF(J820="--","--",'4'!$AC$48)</f>
        <v>19.75</v>
      </c>
      <c r="L820" s="206"/>
      <c r="M820" s="205">
        <f>IF(J820="--","--",رتبه!$BO$33)</f>
        <v>1</v>
      </c>
      <c r="N820" s="207">
        <f t="shared" si="29"/>
        <v>0.25</v>
      </c>
      <c r="O820" s="166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8"/>
    </row>
    <row r="821" spans="2:27" ht="20.100000000000001" hidden="1" customHeight="1">
      <c r="B821" s="208">
        <v>15</v>
      </c>
      <c r="C821" s="209" t="str">
        <f>IF('لیست کنترل نمرات مستمر و پایانی'!$AE$1&gt;0,'لیست کنترل نمرات مستمر و پایانی'!$AE$1,"-----")</f>
        <v>متون ادبی</v>
      </c>
      <c r="D821" s="210"/>
      <c r="E821" s="210"/>
      <c r="F821" s="211"/>
      <c r="G821" s="212">
        <f>IF(J821="--","--",'لیست کنترل نمرات مستمر و پایانی'!$AE$2)</f>
        <v>2</v>
      </c>
      <c r="H821" s="213">
        <f>IF('لیست کنترل نمرات مستمر و پایانی'!$AE$33&gt;0,'لیست کنترل نمرات مستمر و پایانی'!$AE$33,"--")</f>
        <v>20</v>
      </c>
      <c r="I821" s="213">
        <f>IF('لیست کنترل نمرات مستمر و پایانی'!$AF$33&gt;0,'لیست کنترل نمرات مستمر و پایانی'!$AF$33,"--")</f>
        <v>20</v>
      </c>
      <c r="J821" s="213">
        <f>IF('4'!$AE$33&gt;0,'4'!$AE$33,"--")</f>
        <v>20</v>
      </c>
      <c r="K821" s="167">
        <f>IF(J821="--","--",'4'!$AE$48)</f>
        <v>19.25</v>
      </c>
      <c r="L821" s="167"/>
      <c r="M821" s="213">
        <f>IF(J821="--","--",رتبه!$BQ$33)</f>
        <v>1</v>
      </c>
      <c r="N821" s="214">
        <f t="shared" si="29"/>
        <v>0.75</v>
      </c>
      <c r="O821" s="166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8"/>
    </row>
    <row r="822" spans="2:27" ht="20.100000000000001" hidden="1" customHeight="1">
      <c r="B822" s="200">
        <v>16</v>
      </c>
      <c r="C822" s="201" t="str">
        <f>IF('لیست کنترل نمرات مستمر و پایانی'!$AG$1&gt;0,'لیست کنترل نمرات مستمر و پایانی'!$AG$1,"-----")</f>
        <v>آمادگی دفاعی</v>
      </c>
      <c r="D822" s="202"/>
      <c r="E822" s="202"/>
      <c r="F822" s="203"/>
      <c r="G822" s="204">
        <f>IF(J822="--","--",'لیست کنترل نمرات مستمر و پایانی'!$AG$2)</f>
        <v>3</v>
      </c>
      <c r="H822" s="205">
        <f>IF('لیست کنترل نمرات مستمر و پایانی'!$AG$33&gt;0,'لیست کنترل نمرات مستمر و پایانی'!$AG$33,"--")</f>
        <v>20</v>
      </c>
      <c r="I822" s="205">
        <f>IF('لیست کنترل نمرات مستمر و پایانی'!$AH$33&gt;0,'لیست کنترل نمرات مستمر و پایانی'!$AH$33,"--")</f>
        <v>20</v>
      </c>
      <c r="J822" s="205">
        <f>IF('4'!$AG$33&gt;0,'4'!$AG$33,"--")</f>
        <v>20</v>
      </c>
      <c r="K822" s="206">
        <f>IF(J822="--","--",'4'!$AG$48)</f>
        <v>17.25</v>
      </c>
      <c r="L822" s="206"/>
      <c r="M822" s="205">
        <f>IF(J822="--","--",رتبه!$BS$33)</f>
        <v>1</v>
      </c>
      <c r="N822" s="207">
        <f t="shared" si="29"/>
        <v>2.75</v>
      </c>
      <c r="O822" s="166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8"/>
    </row>
    <row r="823" spans="2:27" ht="20.100000000000001" hidden="1" customHeight="1">
      <c r="B823" s="208">
        <v>17</v>
      </c>
      <c r="C823" s="209" t="str">
        <f>IF('لیست کنترل نمرات مستمر و پایانی'!$AI$1&gt;0,'لیست کنترل نمرات مستمر و پایانی'!$AI$1,"-----")</f>
        <v>تاریخ</v>
      </c>
      <c r="D823" s="210"/>
      <c r="E823" s="210"/>
      <c r="F823" s="211"/>
      <c r="G823" s="212">
        <f>IF(J823="--","--",'لیست کنترل نمرات مستمر و پایانی'!$AI$2)</f>
        <v>2</v>
      </c>
      <c r="H823" s="213">
        <f>IF('لیست کنترل نمرات مستمر و پایانی'!$AI$33&gt;0,'لیست کنترل نمرات مستمر و پایانی'!$AI$33,"--")</f>
        <v>20</v>
      </c>
      <c r="I823" s="213">
        <f>IF('لیست کنترل نمرات مستمر و پایانی'!$AJ$33&gt;0,'لیست کنترل نمرات مستمر و پایانی'!$AJ$33,"--")</f>
        <v>20</v>
      </c>
      <c r="J823" s="213">
        <f>IF('4'!$AI$33&gt;0,'4'!$AI$33,"--")</f>
        <v>20</v>
      </c>
      <c r="K823" s="167">
        <f>IF(J823="--","--",'4'!$AI$48)</f>
        <v>18.75</v>
      </c>
      <c r="L823" s="167"/>
      <c r="M823" s="213">
        <f>IF(J823="--","--",رتبه!$BU$33)</f>
        <v>1</v>
      </c>
      <c r="N823" s="214">
        <f t="shared" si="29"/>
        <v>1.25</v>
      </c>
      <c r="O823" s="166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8"/>
    </row>
    <row r="824" spans="2:27" ht="20.100000000000001" hidden="1" customHeight="1">
      <c r="B824" s="200">
        <v>18</v>
      </c>
      <c r="C824" s="201" t="str">
        <f>IF('لیست کنترل نمرات مستمر و پایانی'!$AK$1&gt;0,'لیست کنترل نمرات مستمر و پایانی'!$AK$1,"-----")</f>
        <v>تربیت بدنی</v>
      </c>
      <c r="D824" s="202"/>
      <c r="E824" s="202"/>
      <c r="F824" s="203"/>
      <c r="G824" s="204">
        <f>IF(J824="--","--",'لیست کنترل نمرات مستمر و پایانی'!$AK$2)</f>
        <v>2</v>
      </c>
      <c r="H824" s="205" t="str">
        <f>IF('لیست کنترل نمرات مستمر و پایانی'!$AK$33&gt;0,'لیست کنترل نمرات مستمر و پایانی'!$AK$33,"--")</f>
        <v>--</v>
      </c>
      <c r="I824" s="205">
        <f>IF('لیست کنترل نمرات مستمر و پایانی'!$AL$33&gt;0,'لیست کنترل نمرات مستمر و پایانی'!$AL$33,"--")</f>
        <v>20</v>
      </c>
      <c r="J824" s="205">
        <f>IF('4'!$AK$33&gt;0,'4'!$AK$33,"--")</f>
        <v>20</v>
      </c>
      <c r="K824" s="206">
        <f>IF(J824="--","--",'4'!$AK$48)</f>
        <v>18.75</v>
      </c>
      <c r="L824" s="206"/>
      <c r="M824" s="205">
        <f>IF(J824="--","--",رتبه!$BW$33)</f>
        <v>1</v>
      </c>
      <c r="N824" s="207">
        <f t="shared" si="29"/>
        <v>1.25</v>
      </c>
      <c r="O824" s="166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8"/>
    </row>
    <row r="825" spans="2:27" ht="20.100000000000001" hidden="1" customHeight="1" thickBot="1">
      <c r="B825" s="215">
        <v>19</v>
      </c>
      <c r="C825" s="216" t="str">
        <f>IF('لیست کنترل نمرات مستمر و پایانی'!$AM$1&gt;0,'لیست کنترل نمرات مستمر و پایانی'!$AM$1,"-----")</f>
        <v>انضباط</v>
      </c>
      <c r="D825" s="217"/>
      <c r="E825" s="217"/>
      <c r="F825" s="218"/>
      <c r="G825" s="219">
        <f>IF(J825="--","--",'لیست کنترل نمرات مستمر و پایانی'!$AM$2)</f>
        <v>2</v>
      </c>
      <c r="H825" s="220" t="str">
        <f>IF('لیست کنترل نمرات مستمر و پایانی'!$AM$33&gt;0,'لیست کنترل نمرات مستمر و پایانی'!$AM$33,"--")</f>
        <v>--</v>
      </c>
      <c r="I825" s="220">
        <f>IF('لیست کنترل نمرات مستمر و پایانی'!$AN$33&gt;0,'لیست کنترل نمرات مستمر و پایانی'!$AN$33,"--")</f>
        <v>17</v>
      </c>
      <c r="J825" s="220">
        <f>IF('4'!$AM$33&gt;0,'4'!$AM$33,"--")</f>
        <v>17</v>
      </c>
      <c r="K825" s="181">
        <f>IF(J825="--","--",'4'!$AM$48)</f>
        <v>14.5</v>
      </c>
      <c r="L825" s="181"/>
      <c r="M825" s="220">
        <f>IF(J825="--","--",رتبه!$BY$33)</f>
        <v>18</v>
      </c>
      <c r="N825" s="221">
        <f t="shared" si="29"/>
        <v>2.5</v>
      </c>
      <c r="O825" s="222"/>
      <c r="P825" s="181"/>
      <c r="Q825" s="181"/>
      <c r="R825" s="181"/>
      <c r="S825" s="181"/>
      <c r="T825" s="181"/>
      <c r="U825" s="181"/>
      <c r="V825" s="181"/>
      <c r="W825" s="181"/>
      <c r="X825" s="181"/>
      <c r="Y825" s="181"/>
      <c r="Z825" s="181"/>
      <c r="AA825" s="182"/>
    </row>
    <row r="826" spans="2:27" ht="20.100000000000001" hidden="1" customHeight="1" thickBot="1"/>
    <row r="827" spans="2:27" ht="20.100000000000001" hidden="1" customHeight="1" thickBot="1">
      <c r="B827" s="155"/>
      <c r="C827" s="156"/>
      <c r="D827" s="156"/>
      <c r="E827" s="156"/>
      <c r="F827" s="156"/>
      <c r="G827" s="157"/>
      <c r="H827" s="158"/>
      <c r="I827" s="159" t="str">
        <f>'ورود اطلاعات'!$C$6</f>
        <v>مدیریت آموزش و پرورش تهران</v>
      </c>
      <c r="J827" s="160"/>
      <c r="K827" s="160"/>
      <c r="L827" s="160"/>
      <c r="M827" s="160"/>
      <c r="N827" s="160"/>
      <c r="O827" s="160"/>
      <c r="P827" s="160"/>
      <c r="Q827" s="161"/>
      <c r="R827" s="158"/>
      <c r="S827" s="162" t="str">
        <f>'ورود نمرات'!$A$3</f>
        <v>نام</v>
      </c>
      <c r="T827" s="163"/>
      <c r="U827" s="164"/>
      <c r="V827" s="165" t="str">
        <f>'ورود نمرات'!$A$34</f>
        <v xml:space="preserve">علیرضا </v>
      </c>
      <c r="W827" s="156"/>
      <c r="X827" s="156"/>
      <c r="Y827" s="156"/>
      <c r="Z827" s="156"/>
      <c r="AA827" s="157"/>
    </row>
    <row r="828" spans="2:27" ht="20.100000000000001" hidden="1" customHeight="1">
      <c r="B828" s="166"/>
      <c r="C828" s="167"/>
      <c r="D828" s="167"/>
      <c r="E828" s="167"/>
      <c r="F828" s="167"/>
      <c r="G828" s="168"/>
      <c r="H828" s="158"/>
      <c r="I828" s="162" t="str">
        <f>'ورود اطلاعات'!$A$7</f>
        <v>نام واحد آموزشی</v>
      </c>
      <c r="J828" s="163"/>
      <c r="K828" s="164"/>
      <c r="L828" s="169" t="str">
        <f>'ورود اطلاعات'!$C$7</f>
        <v>دبیرستان دانش پسند</v>
      </c>
      <c r="M828" s="170"/>
      <c r="N828" s="170"/>
      <c r="O828" s="170"/>
      <c r="P828" s="170"/>
      <c r="Q828" s="171"/>
      <c r="R828" s="158"/>
      <c r="S828" s="172" t="str">
        <f>'ورود نمرات'!$B$3</f>
        <v>نام خانوادگی</v>
      </c>
      <c r="T828" s="173"/>
      <c r="U828" s="174"/>
      <c r="V828" s="175" t="str">
        <f>'ورود نمرات'!$B$34</f>
        <v>نجاری ارانی</v>
      </c>
      <c r="W828" s="167"/>
      <c r="X828" s="167"/>
      <c r="Y828" s="167"/>
      <c r="Z828" s="167"/>
      <c r="AA828" s="168"/>
    </row>
    <row r="829" spans="2:27" ht="20.100000000000001" hidden="1" customHeight="1">
      <c r="B829" s="166"/>
      <c r="C829" s="167"/>
      <c r="D829" s="167"/>
      <c r="E829" s="167"/>
      <c r="F829" s="167"/>
      <c r="G829" s="168"/>
      <c r="H829" s="158"/>
      <c r="I829" s="172" t="str">
        <f>'ورود اطلاعات'!$A$2</f>
        <v>سال تحصیلی</v>
      </c>
      <c r="J829" s="173"/>
      <c r="K829" s="174"/>
      <c r="L829" s="175" t="str">
        <f>'ورود اطلاعات'!$C$2</f>
        <v>1402-1403</v>
      </c>
      <c r="M829" s="167"/>
      <c r="N829" s="167"/>
      <c r="O829" s="167"/>
      <c r="P829" s="167"/>
      <c r="Q829" s="168"/>
      <c r="R829" s="158"/>
      <c r="S829" s="172" t="str">
        <f>'ورود اطلاعات'!$A$4</f>
        <v>رشته</v>
      </c>
      <c r="T829" s="173"/>
      <c r="U829" s="174"/>
      <c r="V829" s="175" t="str">
        <f>'ورود اطلاعات'!$C$4</f>
        <v>انسانی</v>
      </c>
      <c r="W829" s="167"/>
      <c r="X829" s="167"/>
      <c r="Y829" s="167"/>
      <c r="Z829" s="167"/>
      <c r="AA829" s="168"/>
    </row>
    <row r="830" spans="2:27" ht="20.100000000000001" hidden="1" customHeight="1">
      <c r="B830" s="166"/>
      <c r="C830" s="167"/>
      <c r="D830" s="167"/>
      <c r="E830" s="167"/>
      <c r="F830" s="167"/>
      <c r="G830" s="168"/>
      <c r="H830" s="158"/>
      <c r="I830" s="172" t="str">
        <f>'ورود اطلاعات'!$A$3</f>
        <v>نوبت امتحانی</v>
      </c>
      <c r="J830" s="173"/>
      <c r="K830" s="174"/>
      <c r="L830" s="175" t="str">
        <f>'ورود اطلاعات'!$C$3</f>
        <v>نوبت اول</v>
      </c>
      <c r="M830" s="167"/>
      <c r="N830" s="167"/>
      <c r="O830" s="167"/>
      <c r="P830" s="167"/>
      <c r="Q830" s="168"/>
      <c r="R830" s="158"/>
      <c r="S830" s="172" t="str">
        <f>'لیست کنترل نمرات مستمر و پایانی'!$AO$1</f>
        <v>معدل</v>
      </c>
      <c r="T830" s="173"/>
      <c r="U830" s="174"/>
      <c r="V830" s="176">
        <f>'لیست کنترل نمرات مستمر و پایانی'!$AO$34</f>
        <v>14.856060606060607</v>
      </c>
      <c r="W830" s="167"/>
      <c r="X830" s="167"/>
      <c r="Y830" s="167"/>
      <c r="Z830" s="167"/>
      <c r="AA830" s="168"/>
    </row>
    <row r="831" spans="2:27" ht="20.100000000000001" hidden="1" customHeight="1" thickBot="1">
      <c r="B831" s="166"/>
      <c r="C831" s="167"/>
      <c r="D831" s="167"/>
      <c r="E831" s="167"/>
      <c r="F831" s="167"/>
      <c r="G831" s="168"/>
      <c r="H831" s="158"/>
      <c r="I831" s="177" t="str">
        <f>'ورود اطلاعات'!$A$5</f>
        <v>کلاس</v>
      </c>
      <c r="J831" s="178"/>
      <c r="K831" s="179"/>
      <c r="L831" s="180">
        <f>'ورود اطلاعات'!$C$5</f>
        <v>102</v>
      </c>
      <c r="M831" s="181"/>
      <c r="N831" s="181"/>
      <c r="O831" s="181"/>
      <c r="P831" s="181"/>
      <c r="Q831" s="182"/>
      <c r="R831" s="158"/>
      <c r="S831" s="177" t="str">
        <f>'لیست کنترل نمرات مستمر و پایانی'!$AP$1</f>
        <v>رتبه کلاسی</v>
      </c>
      <c r="T831" s="178"/>
      <c r="U831" s="179"/>
      <c r="V831" s="180">
        <f>'لیست کنترل نمرات مستمر و پایانی'!$AP$34</f>
        <v>22</v>
      </c>
      <c r="W831" s="181"/>
      <c r="X831" s="181"/>
      <c r="Y831" s="181"/>
      <c r="Z831" s="181"/>
      <c r="AA831" s="182"/>
    </row>
    <row r="832" spans="2:27" ht="20.100000000000001" hidden="1" customHeight="1" thickBot="1">
      <c r="B832" s="183"/>
      <c r="C832" s="184"/>
      <c r="D832" s="184"/>
      <c r="E832" s="184"/>
      <c r="F832" s="184"/>
      <c r="G832" s="185"/>
      <c r="H832" s="158"/>
      <c r="I832" s="158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  <c r="V832" s="158"/>
      <c r="W832" s="158"/>
      <c r="X832" s="158"/>
      <c r="Y832" s="158"/>
      <c r="Z832" s="158"/>
      <c r="AA832" s="158"/>
    </row>
    <row r="833" spans="2:27" ht="20.100000000000001" hidden="1" customHeight="1" thickBot="1">
      <c r="B833" s="186" t="s">
        <v>23</v>
      </c>
      <c r="C833" s="187" t="s">
        <v>9</v>
      </c>
      <c r="D833" s="188"/>
      <c r="E833" s="188"/>
      <c r="F833" s="189"/>
      <c r="G833" s="190" t="s">
        <v>20</v>
      </c>
      <c r="H833" s="191" t="s">
        <v>15</v>
      </c>
      <c r="I833" s="191" t="s">
        <v>16</v>
      </c>
      <c r="J833" s="191" t="s">
        <v>21</v>
      </c>
      <c r="K833" s="188" t="s">
        <v>22</v>
      </c>
      <c r="L833" s="188"/>
      <c r="M833" s="191" t="s">
        <v>19</v>
      </c>
      <c r="N833" s="192" t="s">
        <v>24</v>
      </c>
      <c r="O833" s="155"/>
      <c r="P833" s="156"/>
      <c r="Q833" s="156"/>
      <c r="R833" s="156"/>
      <c r="S833" s="156"/>
      <c r="T833" s="156"/>
      <c r="U833" s="156"/>
      <c r="V833" s="156"/>
      <c r="W833" s="156"/>
      <c r="X833" s="156"/>
      <c r="Y833" s="156"/>
      <c r="Z833" s="156"/>
      <c r="AA833" s="157"/>
    </row>
    <row r="834" spans="2:27" ht="20.100000000000001" hidden="1" customHeight="1">
      <c r="B834" s="193">
        <v>1</v>
      </c>
      <c r="C834" s="194" t="str">
        <f>IF('لیست کنترل نمرات مستمر و پایانی'!$C$1&gt;0,'لیست کنترل نمرات مستمر و پایانی'!$C$1,"-----")</f>
        <v>قرآن</v>
      </c>
      <c r="D834" s="195"/>
      <c r="E834" s="195"/>
      <c r="F834" s="196"/>
      <c r="G834" s="197">
        <f>IF(J834="--","--",'لیست کنترل نمرات مستمر و پایانی'!$C$2)</f>
        <v>2</v>
      </c>
      <c r="H834" s="198">
        <f>IF('لیست کنترل نمرات مستمر و پایانی'!$C$34&gt;0,'لیست کنترل نمرات مستمر و پایانی'!$C$34,"--")</f>
        <v>19</v>
      </c>
      <c r="I834" s="198">
        <f>IF('لیست کنترل نمرات مستمر و پایانی'!$D$34&gt;0,'لیست کنترل نمرات مستمر و پایانی'!$D$34,"--")</f>
        <v>13</v>
      </c>
      <c r="J834" s="198">
        <f>IF('4'!$C$34&gt;0,'4'!$C$34,"--")</f>
        <v>15</v>
      </c>
      <c r="K834" s="170">
        <f>IF(J834="--","--",'4'!$C$48)</f>
        <v>17.25</v>
      </c>
      <c r="L834" s="170"/>
      <c r="M834" s="198">
        <f>IF(J834="--","--",رتبه!$AO$34)</f>
        <v>34</v>
      </c>
      <c r="N834" s="199">
        <f t="shared" ref="N834:N852" si="30">IF(J834="--","--",J834-K834)</f>
        <v>-2.25</v>
      </c>
      <c r="O834" s="166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8"/>
    </row>
    <row r="835" spans="2:27" ht="20.100000000000001" hidden="1" customHeight="1">
      <c r="B835" s="200">
        <v>2</v>
      </c>
      <c r="C835" s="201" t="str">
        <f>IF('لیست کنترل نمرات مستمر و پایانی'!$E$1&gt;0,'لیست کنترل نمرات مستمر و پایانی'!$E$1,"-----")</f>
        <v>معارف اسلامی</v>
      </c>
      <c r="D835" s="202"/>
      <c r="E835" s="202"/>
      <c r="F835" s="203"/>
      <c r="G835" s="204">
        <f>IF(J835="--","--",'لیست کنترل نمرات مستمر و پایانی'!$E$2)</f>
        <v>2</v>
      </c>
      <c r="H835" s="205">
        <f>IF('لیست کنترل نمرات مستمر و پایانی'!$E$34&gt;0,'لیست کنترل نمرات مستمر و پایانی'!$E$34,"--")</f>
        <v>15</v>
      </c>
      <c r="I835" s="205">
        <f>IF('لیست کنترل نمرات مستمر و پایانی'!$F$34&gt;0,'لیست کنترل نمرات مستمر و پایانی'!$F$34,"--")</f>
        <v>10</v>
      </c>
      <c r="J835" s="205">
        <f>IF('4'!$E$34&gt;0,'4'!$E$34,"--")</f>
        <v>11.75</v>
      </c>
      <c r="K835" s="206">
        <f>IF(J835="--","--",'4'!$E$48)</f>
        <v>15.25</v>
      </c>
      <c r="L835" s="206"/>
      <c r="M835" s="205">
        <f>IF(J835="--","--",رتبه!$AQ$34)</f>
        <v>34</v>
      </c>
      <c r="N835" s="207">
        <f t="shared" si="30"/>
        <v>-3.5</v>
      </c>
      <c r="O835" s="166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8"/>
    </row>
    <row r="836" spans="2:27" ht="20.100000000000001" hidden="1" customHeight="1">
      <c r="B836" s="208">
        <v>3</v>
      </c>
      <c r="C836" s="209" t="str">
        <f>IF('لیست کنترل نمرات مستمر و پایانی'!$G$1&gt;0,'لیست کنترل نمرات مستمر و پایانی'!$G$1,"-----")</f>
        <v>فلسفه</v>
      </c>
      <c r="D836" s="210"/>
      <c r="E836" s="210"/>
      <c r="F836" s="211"/>
      <c r="G836" s="212">
        <f>IF(J836="--","--",'لیست کنترل نمرات مستمر و پایانی'!$G$2)</f>
        <v>2</v>
      </c>
      <c r="H836" s="213">
        <f>IF('لیست کنترل نمرات مستمر و پایانی'!$G$34&gt;0,'لیست کنترل نمرات مستمر و پایانی'!$G$34,"--")</f>
        <v>17</v>
      </c>
      <c r="I836" s="213">
        <f>IF('لیست کنترل نمرات مستمر و پایانی'!$H$34&gt;0,'لیست کنترل نمرات مستمر و پایانی'!$H$34,"--")</f>
        <v>15</v>
      </c>
      <c r="J836" s="213">
        <f>IF('4'!$G$34&gt;0,'4'!$G$34,"--")</f>
        <v>15.75</v>
      </c>
      <c r="K836" s="167">
        <f>IF(J836="--","--",'4'!$G$48)</f>
        <v>13.25</v>
      </c>
      <c r="L836" s="167"/>
      <c r="M836" s="213">
        <f>IF(J836="--","--",رتبه!$AS$34)</f>
        <v>19</v>
      </c>
      <c r="N836" s="214">
        <f t="shared" si="30"/>
        <v>2.5</v>
      </c>
      <c r="O836" s="166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8"/>
    </row>
    <row r="837" spans="2:27" ht="20.100000000000001" hidden="1" customHeight="1">
      <c r="B837" s="200">
        <v>4</v>
      </c>
      <c r="C837" s="201" t="str">
        <f>IF('لیست کنترل نمرات مستمر و پایانی'!$I$1&gt;0,'لیست کنترل نمرات مستمر و پایانی'!$I$1,"-----")</f>
        <v>منطق</v>
      </c>
      <c r="D837" s="202"/>
      <c r="E837" s="202"/>
      <c r="F837" s="203"/>
      <c r="G837" s="204">
        <f>IF(J837="--","--",'لیست کنترل نمرات مستمر و پایانی'!$I$2)</f>
        <v>1</v>
      </c>
      <c r="H837" s="205">
        <f>IF('لیست کنترل نمرات مستمر و پایانی'!$I$34&gt;0,'لیست کنترل نمرات مستمر و پایانی'!$I$34,"--")</f>
        <v>20</v>
      </c>
      <c r="I837" s="205">
        <f>IF('لیست کنترل نمرات مستمر و پایانی'!$J$34&gt;0,'لیست کنترل نمرات مستمر و پایانی'!$J$34,"--")</f>
        <v>19</v>
      </c>
      <c r="J837" s="205">
        <f>IF('4'!$I$34&gt;0,'4'!$I$34,"--")</f>
        <v>19.5</v>
      </c>
      <c r="K837" s="206">
        <f>IF(J837="--","--",'4'!$I$48)</f>
        <v>18</v>
      </c>
      <c r="L837" s="206"/>
      <c r="M837" s="205">
        <f>IF(J837="--","--",رتبه!$AU$34)</f>
        <v>11</v>
      </c>
      <c r="N837" s="207">
        <f t="shared" si="30"/>
        <v>1.5</v>
      </c>
      <c r="O837" s="166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8"/>
    </row>
    <row r="838" spans="2:27" ht="20.100000000000001" hidden="1" customHeight="1">
      <c r="B838" s="208">
        <v>5</v>
      </c>
      <c r="C838" s="209" t="str">
        <f>IF('لیست کنترل نمرات مستمر و پایانی'!$K$1&gt;0,'لیست کنترل نمرات مستمر و پایانی'!$K$1,"-----")</f>
        <v>جامعه شناسی</v>
      </c>
      <c r="D838" s="210"/>
      <c r="E838" s="210"/>
      <c r="F838" s="211"/>
      <c r="G838" s="212">
        <f>IF(J838="--","--",'لیست کنترل نمرات مستمر و پایانی'!$K$2)</f>
        <v>3</v>
      </c>
      <c r="H838" s="213">
        <f>IF('لیست کنترل نمرات مستمر و پایانی'!$K$34&gt;0,'لیست کنترل نمرات مستمر و پایانی'!$K$34,"--")</f>
        <v>18</v>
      </c>
      <c r="I838" s="213">
        <f>IF('لیست کنترل نمرات مستمر و پایانی'!$L$34&gt;0,'لیست کنترل نمرات مستمر و پایانی'!$L$34,"--")</f>
        <v>18</v>
      </c>
      <c r="J838" s="213">
        <f>IF('4'!$K$34&gt;0,'4'!$K$34,"--")</f>
        <v>18</v>
      </c>
      <c r="K838" s="167">
        <f>IF(J838="--","--",'4'!$K$48)</f>
        <v>14.25</v>
      </c>
      <c r="L838" s="167"/>
      <c r="M838" s="213">
        <f>IF(J838="--","--",رتبه!$AW$34)</f>
        <v>14</v>
      </c>
      <c r="N838" s="214">
        <f t="shared" si="30"/>
        <v>3.75</v>
      </c>
      <c r="O838" s="166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8"/>
    </row>
    <row r="839" spans="2:27" ht="20.100000000000001" hidden="1" customHeight="1">
      <c r="B839" s="200">
        <v>6</v>
      </c>
      <c r="C839" s="201" t="str">
        <f>IF('لیست کنترل نمرات مستمر و پایانی'!$M$1&gt;0,'لیست کنترل نمرات مستمر و پایانی'!$M$1,"-----")</f>
        <v>روان شناسی</v>
      </c>
      <c r="D839" s="202"/>
      <c r="E839" s="202"/>
      <c r="F839" s="203"/>
      <c r="G839" s="204">
        <f>IF(J839="--","--",'لیست کنترل نمرات مستمر و پایانی'!$M$2)</f>
        <v>3</v>
      </c>
      <c r="H839" s="205">
        <f>IF('لیست کنترل نمرات مستمر و پایانی'!$M$34&gt;0,'لیست کنترل نمرات مستمر و پایانی'!$M$34,"--")</f>
        <v>13</v>
      </c>
      <c r="I839" s="205">
        <f>IF('لیست کنترل نمرات مستمر و پایانی'!$N$34&gt;0,'لیست کنترل نمرات مستمر و پایانی'!$N$34,"--")</f>
        <v>7</v>
      </c>
      <c r="J839" s="205">
        <f>IF('4'!$M$34&gt;0,'4'!$M$34,"--")</f>
        <v>9</v>
      </c>
      <c r="K839" s="206">
        <f>IF(J839="--","--",'4'!$M$48)</f>
        <v>12.25</v>
      </c>
      <c r="L839" s="206"/>
      <c r="M839" s="205">
        <f>IF(J839="--","--",رتبه!$AY$34)</f>
        <v>29</v>
      </c>
      <c r="N839" s="207">
        <f t="shared" si="30"/>
        <v>-3.25</v>
      </c>
      <c r="O839" s="166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8"/>
    </row>
    <row r="840" spans="2:27" ht="20.100000000000001" hidden="1" customHeight="1">
      <c r="B840" s="208">
        <v>7</v>
      </c>
      <c r="C840" s="209" t="str">
        <f>IF('لیست کنترل نمرات مستمر و پایانی'!$O$1&gt;0,'لیست کنترل نمرات مستمر و پایانی'!$O$1,"-----")</f>
        <v>زبان انگلیسی</v>
      </c>
      <c r="D840" s="210"/>
      <c r="E840" s="210"/>
      <c r="F840" s="211"/>
      <c r="G840" s="212">
        <f>IF(J840="--","--",'لیست کنترل نمرات مستمر و پایانی'!$O$2)</f>
        <v>1</v>
      </c>
      <c r="H840" s="213">
        <f>IF('لیست کنترل نمرات مستمر و پایانی'!$O$34&gt;0,'لیست کنترل نمرات مستمر و پایانی'!$O$34,"--")</f>
        <v>12</v>
      </c>
      <c r="I840" s="213">
        <f>IF('لیست کنترل نمرات مستمر و پایانی'!$P$34&gt;0,'لیست کنترل نمرات مستمر و پایانی'!$P$34,"--")</f>
        <v>5</v>
      </c>
      <c r="J840" s="213">
        <f>IF('4'!$O$34&gt;0,'4'!$O$34,"--")</f>
        <v>7.5</v>
      </c>
      <c r="K840" s="167">
        <f>IF(J840="--","--",'4'!$O$48)</f>
        <v>11.25</v>
      </c>
      <c r="L840" s="167"/>
      <c r="M840" s="213">
        <f>IF(J840="--","--",رتبه!$BA$34)</f>
        <v>30</v>
      </c>
      <c r="N840" s="214">
        <f t="shared" si="30"/>
        <v>-3.75</v>
      </c>
      <c r="O840" s="166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8"/>
    </row>
    <row r="841" spans="2:27" ht="20.100000000000001" hidden="1" customHeight="1">
      <c r="B841" s="200">
        <v>8</v>
      </c>
      <c r="C841" s="201" t="str">
        <f>IF('لیست کنترل نمرات مستمر و پایانی'!$Q$1&gt;0,'لیست کنترل نمرات مستمر و پایانی'!$Q$1,"-----")</f>
        <v>ادبیات فارسی</v>
      </c>
      <c r="D841" s="202"/>
      <c r="E841" s="202"/>
      <c r="F841" s="203"/>
      <c r="G841" s="204">
        <f>IF(J841="--","--",'لیست کنترل نمرات مستمر و پایانی'!$Q$2)</f>
        <v>2</v>
      </c>
      <c r="H841" s="205">
        <f>IF('لیست کنترل نمرات مستمر و پایانی'!$Q$34&gt;0,'لیست کنترل نمرات مستمر و پایانی'!$Q$34,"--")</f>
        <v>6</v>
      </c>
      <c r="I841" s="205">
        <f>IF('لیست کنترل نمرات مستمر و پایانی'!$R$34&gt;0,'لیست کنترل نمرات مستمر و پایانی'!$R$34,"--")</f>
        <v>4</v>
      </c>
      <c r="J841" s="205">
        <f>IF('4'!$Q$34&gt;0,'4'!$Q$34,"--")</f>
        <v>4.75</v>
      </c>
      <c r="K841" s="206">
        <f>IF(J841="--","--",'4'!$Q$48)</f>
        <v>8.25</v>
      </c>
      <c r="L841" s="206"/>
      <c r="M841" s="205">
        <f>IF(J841="--","--",رتبه!$BC$34)</f>
        <v>28</v>
      </c>
      <c r="N841" s="207">
        <f t="shared" si="30"/>
        <v>-3.5</v>
      </c>
      <c r="O841" s="166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8"/>
    </row>
    <row r="842" spans="2:27" ht="20.100000000000001" hidden="1" customHeight="1">
      <c r="B842" s="208">
        <v>9</v>
      </c>
      <c r="C842" s="209" t="str">
        <f>IF('لیست کنترل نمرات مستمر و پایانی'!$S$1&gt;0,'لیست کنترل نمرات مستمر و پایانی'!$S$1,"-----")</f>
        <v>قافیه و عروض</v>
      </c>
      <c r="D842" s="210"/>
      <c r="E842" s="210"/>
      <c r="F842" s="211"/>
      <c r="G842" s="212">
        <f>IF(J842="--","--",'لیست کنترل نمرات مستمر و پایانی'!$S$2)</f>
        <v>2</v>
      </c>
      <c r="H842" s="213">
        <f>IF('لیست کنترل نمرات مستمر و پایانی'!$S$34&gt;0,'لیست کنترل نمرات مستمر و پایانی'!$S$34,"--")</f>
        <v>13.5</v>
      </c>
      <c r="I842" s="213">
        <f>IF('لیست کنترل نمرات مستمر و پایانی'!$T$34&gt;0,'لیست کنترل نمرات مستمر و پایانی'!$T$34,"--")</f>
        <v>4.5</v>
      </c>
      <c r="J842" s="213">
        <f>IF('4'!$S$34&gt;0,'4'!$S$34,"--")</f>
        <v>7.5</v>
      </c>
      <c r="K842" s="167">
        <f>IF(J842="--","--",'4'!$S$48)</f>
        <v>11.5</v>
      </c>
      <c r="L842" s="167"/>
      <c r="M842" s="213">
        <f>IF(J842="--","--",رتبه!$BE$34)</f>
        <v>35</v>
      </c>
      <c r="N842" s="214">
        <f t="shared" si="30"/>
        <v>-4</v>
      </c>
      <c r="O842" s="166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8"/>
    </row>
    <row r="843" spans="2:27" ht="20.100000000000001" hidden="1" customHeight="1">
      <c r="B843" s="200">
        <v>10</v>
      </c>
      <c r="C843" s="201" t="str">
        <f>IF('لیست کنترل نمرات مستمر و پایانی'!$U$1&gt;0,'لیست کنترل نمرات مستمر و پایانی'!$U$1,"-----")</f>
        <v>عربی</v>
      </c>
      <c r="D843" s="202"/>
      <c r="E843" s="202"/>
      <c r="F843" s="203"/>
      <c r="G843" s="204">
        <f>IF(J843="--","--",'لیست کنترل نمرات مستمر و پایانی'!$U$2)</f>
        <v>2</v>
      </c>
      <c r="H843" s="205">
        <f>IF('لیست کنترل نمرات مستمر و پایانی'!$U$34&gt;0,'لیست کنترل نمرات مستمر و پایانی'!$U$34,"--")</f>
        <v>20</v>
      </c>
      <c r="I843" s="205">
        <f>IF('لیست کنترل نمرات مستمر و پایانی'!$V$34&gt;0,'لیست کنترل نمرات مستمر و پایانی'!$V$34,"--")</f>
        <v>20</v>
      </c>
      <c r="J843" s="205">
        <f>IF('4'!$U$34&gt;0,'4'!$U$34,"--")</f>
        <v>20</v>
      </c>
      <c r="K843" s="206">
        <f>IF(J843="--","--",'4'!$U$48)</f>
        <v>19.25</v>
      </c>
      <c r="L843" s="206"/>
      <c r="M843" s="205">
        <f>IF(J843="--","--",رتبه!$BG$34)</f>
        <v>1</v>
      </c>
      <c r="N843" s="207">
        <f t="shared" si="30"/>
        <v>0.75</v>
      </c>
      <c r="O843" s="166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8"/>
    </row>
    <row r="844" spans="2:27" ht="20.100000000000001" hidden="1" customHeight="1">
      <c r="B844" s="208">
        <v>11</v>
      </c>
      <c r="C844" s="209" t="str">
        <f>IF('لیست کنترل نمرات مستمر و پایانی'!$W$1&gt;0,'لیست کنترل نمرات مستمر و پایانی'!$W$1,"-----")</f>
        <v>ریاضی</v>
      </c>
      <c r="D844" s="210"/>
      <c r="E844" s="210"/>
      <c r="F844" s="211"/>
      <c r="G844" s="212">
        <f>IF(J844="--","--",'لیست کنترل نمرات مستمر و پایانی'!$W$2)</f>
        <v>4</v>
      </c>
      <c r="H844" s="213">
        <f>IF('لیست کنترل نمرات مستمر و پایانی'!$W$34&gt;0,'لیست کنترل نمرات مستمر و پایانی'!$W$34,"--")</f>
        <v>12</v>
      </c>
      <c r="I844" s="213">
        <f>IF('لیست کنترل نمرات مستمر و پایانی'!$X$34&gt;0,'لیست کنترل نمرات مستمر و پایانی'!$X$34,"--")</f>
        <v>8</v>
      </c>
      <c r="J844" s="213">
        <f>IF('4'!$W$34&gt;0,'4'!$W$34,"--")</f>
        <v>9.5</v>
      </c>
      <c r="K844" s="167">
        <f>IF(J844="--","--",'4'!$W$48)</f>
        <v>12.5</v>
      </c>
      <c r="L844" s="167"/>
      <c r="M844" s="213">
        <f>IF(J844="--","--",رتبه!$BI$34)</f>
        <v>30</v>
      </c>
      <c r="N844" s="214">
        <f t="shared" si="30"/>
        <v>-3</v>
      </c>
      <c r="O844" s="166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8"/>
    </row>
    <row r="845" spans="2:27" ht="20.100000000000001" hidden="1" customHeight="1">
      <c r="B845" s="200">
        <v>12</v>
      </c>
      <c r="C845" s="201" t="str">
        <f>IF('لیست کنترل نمرات مستمر و پایانی'!$Y$1&gt;0,'لیست کنترل نمرات مستمر و پایانی'!$Y$1,"-----")</f>
        <v>زیست شناسی</v>
      </c>
      <c r="D845" s="202"/>
      <c r="E845" s="202"/>
      <c r="F845" s="203"/>
      <c r="G845" s="204">
        <f>IF(J845="--","--",'لیست کنترل نمرات مستمر و پایانی'!$Y$2)</f>
        <v>4</v>
      </c>
      <c r="H845" s="205">
        <f>IF('لیست کنترل نمرات مستمر و پایانی'!$Y$34&gt;0,'لیست کنترل نمرات مستمر و پایانی'!$Y$34,"--")</f>
        <v>20</v>
      </c>
      <c r="I845" s="205">
        <f>IF('لیست کنترل نمرات مستمر و پایانی'!$Z$34&gt;0,'لیست کنترل نمرات مستمر و پایانی'!$Z$34,"--")</f>
        <v>18</v>
      </c>
      <c r="J845" s="205">
        <f>IF('4'!$Y$34&gt;0,'4'!$Y$34,"--")</f>
        <v>18.75</v>
      </c>
      <c r="K845" s="206">
        <f>IF(J845="--","--",'4'!$Y$48)</f>
        <v>17</v>
      </c>
      <c r="L845" s="206"/>
      <c r="M845" s="205">
        <f>IF(J845="--","--",رتبه!$BK$34)</f>
        <v>20</v>
      </c>
      <c r="N845" s="207">
        <f t="shared" si="30"/>
        <v>1.75</v>
      </c>
      <c r="O845" s="166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8"/>
    </row>
    <row r="846" spans="2:27" ht="20.100000000000001" hidden="1" customHeight="1">
      <c r="B846" s="208">
        <v>13</v>
      </c>
      <c r="C846" s="209" t="str">
        <f>IF('لیست کنترل نمرات مستمر و پایانی'!$AA$1&gt;0,'لیست کنترل نمرات مستمر و پایانی'!$AA$1,"-----")</f>
        <v>جغرافیای استان</v>
      </c>
      <c r="D846" s="210"/>
      <c r="E846" s="210"/>
      <c r="F846" s="211"/>
      <c r="G846" s="212">
        <f>IF(J846="--","--",'لیست کنترل نمرات مستمر و پایانی'!$AA$2)</f>
        <v>3</v>
      </c>
      <c r="H846" s="213">
        <f>IF('لیست کنترل نمرات مستمر و پایانی'!$AA$34&gt;0,'لیست کنترل نمرات مستمر و پایانی'!$AA$34,"--")</f>
        <v>20</v>
      </c>
      <c r="I846" s="213">
        <f>IF('لیست کنترل نمرات مستمر و پایانی'!$AB$34&gt;0,'لیست کنترل نمرات مستمر و پایانی'!$AB$34,"--")</f>
        <v>20</v>
      </c>
      <c r="J846" s="213">
        <f>IF('4'!$AA$34&gt;0,'4'!$AA$34,"--")</f>
        <v>20</v>
      </c>
      <c r="K846" s="167">
        <f>IF(J846="--","--",'4'!$AA$48)</f>
        <v>16.5</v>
      </c>
      <c r="L846" s="167"/>
      <c r="M846" s="213">
        <f>IF(J846="--","--",رتبه!$BM$34)</f>
        <v>1</v>
      </c>
      <c r="N846" s="214">
        <f t="shared" si="30"/>
        <v>3.5</v>
      </c>
      <c r="O846" s="166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8"/>
    </row>
    <row r="847" spans="2:27" ht="20.100000000000001" hidden="1" customHeight="1">
      <c r="B847" s="200">
        <v>14</v>
      </c>
      <c r="C847" s="201" t="str">
        <f>IF('لیست کنترل نمرات مستمر و پایانی'!$AC$1&gt;0,'لیست کنترل نمرات مستمر و پایانی'!$AC$1,"-----")</f>
        <v>نگارش</v>
      </c>
      <c r="D847" s="202"/>
      <c r="E847" s="202"/>
      <c r="F847" s="203"/>
      <c r="G847" s="204">
        <f>IF(J847="--","--",'لیست کنترل نمرات مستمر و پایانی'!$AC$2)</f>
        <v>2</v>
      </c>
      <c r="H847" s="205">
        <f>IF('لیست کنترل نمرات مستمر و پایانی'!$AC$34&gt;0,'لیست کنترل نمرات مستمر و پایانی'!$AC$34,"--")</f>
        <v>20</v>
      </c>
      <c r="I847" s="205">
        <f>IF('لیست کنترل نمرات مستمر و پایانی'!$AD$34&gt;0,'لیست کنترل نمرات مستمر و پایانی'!$AD$34,"--")</f>
        <v>20</v>
      </c>
      <c r="J847" s="205">
        <f>IF('4'!$AC$34&gt;0,'4'!$AC$34,"--")</f>
        <v>20</v>
      </c>
      <c r="K847" s="206">
        <f>IF(J847="--","--",'4'!$AC$48)</f>
        <v>19.75</v>
      </c>
      <c r="L847" s="206"/>
      <c r="M847" s="205">
        <f>IF(J847="--","--",رتبه!$BO$34)</f>
        <v>1</v>
      </c>
      <c r="N847" s="207">
        <f t="shared" si="30"/>
        <v>0.25</v>
      </c>
      <c r="O847" s="166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8"/>
    </row>
    <row r="848" spans="2:27" ht="20.100000000000001" hidden="1" customHeight="1">
      <c r="B848" s="208">
        <v>15</v>
      </c>
      <c r="C848" s="209" t="str">
        <f>IF('لیست کنترل نمرات مستمر و پایانی'!$AE$1&gt;0,'لیست کنترل نمرات مستمر و پایانی'!$AE$1,"-----")</f>
        <v>متون ادبی</v>
      </c>
      <c r="D848" s="210"/>
      <c r="E848" s="210"/>
      <c r="F848" s="211"/>
      <c r="G848" s="212">
        <f>IF(J848="--","--",'لیست کنترل نمرات مستمر و پایانی'!$AE$2)</f>
        <v>2</v>
      </c>
      <c r="H848" s="213">
        <f>IF('لیست کنترل نمرات مستمر و پایانی'!$AE$34&gt;0,'لیست کنترل نمرات مستمر و پایانی'!$AE$34,"--")</f>
        <v>20</v>
      </c>
      <c r="I848" s="213">
        <f>IF('لیست کنترل نمرات مستمر و پایانی'!$AF$34&gt;0,'لیست کنترل نمرات مستمر و پایانی'!$AF$34,"--")</f>
        <v>20</v>
      </c>
      <c r="J848" s="213">
        <f>IF('4'!$AE$34&gt;0,'4'!$AE$34,"--")</f>
        <v>20</v>
      </c>
      <c r="K848" s="167">
        <f>IF(J848="--","--",'4'!$AE$48)</f>
        <v>19.25</v>
      </c>
      <c r="L848" s="167"/>
      <c r="M848" s="213">
        <f>IF(J848="--","--",رتبه!$BQ$34)</f>
        <v>1</v>
      </c>
      <c r="N848" s="214">
        <f t="shared" si="30"/>
        <v>0.75</v>
      </c>
      <c r="O848" s="166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8"/>
    </row>
    <row r="849" spans="1:28" ht="20.100000000000001" hidden="1" customHeight="1">
      <c r="B849" s="200">
        <v>16</v>
      </c>
      <c r="C849" s="201" t="str">
        <f>IF('لیست کنترل نمرات مستمر و پایانی'!$AG$1&gt;0,'لیست کنترل نمرات مستمر و پایانی'!$AG$1,"-----")</f>
        <v>آمادگی دفاعی</v>
      </c>
      <c r="D849" s="202"/>
      <c r="E849" s="202"/>
      <c r="F849" s="203"/>
      <c r="G849" s="204">
        <f>IF(J849="--","--",'لیست کنترل نمرات مستمر و پایانی'!$AG$2)</f>
        <v>3</v>
      </c>
      <c r="H849" s="205">
        <f>IF('لیست کنترل نمرات مستمر و پایانی'!$AG$34&gt;0,'لیست کنترل نمرات مستمر و پایانی'!$AG$34,"--")</f>
        <v>20</v>
      </c>
      <c r="I849" s="205">
        <f>IF('لیست کنترل نمرات مستمر و پایانی'!$AH$34&gt;0,'لیست کنترل نمرات مستمر و پایانی'!$AH$34,"--")</f>
        <v>20</v>
      </c>
      <c r="J849" s="205">
        <f>IF('4'!$AG$34&gt;0,'4'!$AG$34,"--")</f>
        <v>20</v>
      </c>
      <c r="K849" s="206">
        <f>IF(J849="--","--",'4'!$AG$48)</f>
        <v>17.25</v>
      </c>
      <c r="L849" s="206"/>
      <c r="M849" s="205">
        <f>IF(J849="--","--",رتبه!$BS$34)</f>
        <v>1</v>
      </c>
      <c r="N849" s="207">
        <f t="shared" si="30"/>
        <v>2.75</v>
      </c>
      <c r="O849" s="166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8"/>
    </row>
    <row r="850" spans="1:28" ht="20.100000000000001" hidden="1" customHeight="1">
      <c r="B850" s="208">
        <v>17</v>
      </c>
      <c r="C850" s="209" t="str">
        <f>IF('لیست کنترل نمرات مستمر و پایانی'!$AI$1&gt;0,'لیست کنترل نمرات مستمر و پایانی'!$AI$1,"-----")</f>
        <v>تاریخ</v>
      </c>
      <c r="D850" s="210"/>
      <c r="E850" s="210"/>
      <c r="F850" s="211"/>
      <c r="G850" s="212">
        <f>IF(J850="--","--",'لیست کنترل نمرات مستمر و پایانی'!$AI$2)</f>
        <v>2</v>
      </c>
      <c r="H850" s="213">
        <f>IF('لیست کنترل نمرات مستمر و پایانی'!$AI$34&gt;0,'لیست کنترل نمرات مستمر و پایانی'!$AI$34,"--")</f>
        <v>20</v>
      </c>
      <c r="I850" s="213">
        <f>IF('لیست کنترل نمرات مستمر و پایانی'!$AJ$34&gt;0,'لیست کنترل نمرات مستمر و پایانی'!$AJ$34,"--")</f>
        <v>20</v>
      </c>
      <c r="J850" s="213">
        <f>IF('4'!$AI$34&gt;0,'4'!$AI$34,"--")</f>
        <v>20</v>
      </c>
      <c r="K850" s="167">
        <f>IF(J850="--","--",'4'!$AI$48)</f>
        <v>18.75</v>
      </c>
      <c r="L850" s="167"/>
      <c r="M850" s="213">
        <f>IF(J850="--","--",رتبه!$BU$34)</f>
        <v>1</v>
      </c>
      <c r="N850" s="214">
        <f t="shared" si="30"/>
        <v>1.25</v>
      </c>
      <c r="O850" s="166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8"/>
    </row>
    <row r="851" spans="1:28" ht="20.100000000000001" hidden="1" customHeight="1">
      <c r="B851" s="200">
        <v>18</v>
      </c>
      <c r="C851" s="201" t="str">
        <f>IF('لیست کنترل نمرات مستمر و پایانی'!$AK$1&gt;0,'لیست کنترل نمرات مستمر و پایانی'!$AK$1,"-----")</f>
        <v>تربیت بدنی</v>
      </c>
      <c r="D851" s="202"/>
      <c r="E851" s="202"/>
      <c r="F851" s="203"/>
      <c r="G851" s="204">
        <f>IF(J851="--","--",'لیست کنترل نمرات مستمر و پایانی'!$AK$2)</f>
        <v>2</v>
      </c>
      <c r="H851" s="205" t="str">
        <f>IF('لیست کنترل نمرات مستمر و پایانی'!$AK$34&gt;0,'لیست کنترل نمرات مستمر و پایانی'!$AK$34,"--")</f>
        <v>--</v>
      </c>
      <c r="I851" s="205">
        <f>IF('لیست کنترل نمرات مستمر و پایانی'!$AL$34&gt;0,'لیست کنترل نمرات مستمر و پایانی'!$AL$34,"--")</f>
        <v>20</v>
      </c>
      <c r="J851" s="205">
        <f>IF('4'!$AK$34&gt;0,'4'!$AK$34,"--")</f>
        <v>20</v>
      </c>
      <c r="K851" s="206">
        <f>IF(J851="--","--",'4'!$AK$48)</f>
        <v>18.75</v>
      </c>
      <c r="L851" s="206"/>
      <c r="M851" s="205">
        <f>IF(J851="--","--",رتبه!$BW$34)</f>
        <v>1</v>
      </c>
      <c r="N851" s="207">
        <f t="shared" si="30"/>
        <v>1.25</v>
      </c>
      <c r="O851" s="166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8"/>
    </row>
    <row r="852" spans="1:28" ht="20.100000000000001" hidden="1" customHeight="1" thickBot="1">
      <c r="B852" s="215">
        <v>19</v>
      </c>
      <c r="C852" s="216" t="str">
        <f>IF('لیست کنترل نمرات مستمر و پایانی'!$AM$1&gt;0,'لیست کنترل نمرات مستمر و پایانی'!$AM$1,"-----")</f>
        <v>انضباط</v>
      </c>
      <c r="D852" s="217"/>
      <c r="E852" s="217"/>
      <c r="F852" s="218"/>
      <c r="G852" s="219">
        <f>IF(J852="--","--",'لیست کنترل نمرات مستمر و پایانی'!$AM$2)</f>
        <v>2</v>
      </c>
      <c r="H852" s="220" t="str">
        <f>IF('لیست کنترل نمرات مستمر و پایانی'!$AM$34&gt;0,'لیست کنترل نمرات مستمر و پایانی'!$AM$34,"--")</f>
        <v>--</v>
      </c>
      <c r="I852" s="220">
        <f>IF('لیست کنترل نمرات مستمر و پایانی'!$AN$34&gt;0,'لیست کنترل نمرات مستمر و پایانی'!$AN$34,"--")</f>
        <v>2.5</v>
      </c>
      <c r="J852" s="220">
        <f>IF('4'!$AM$34&gt;0,'4'!$AM$34,"--")</f>
        <v>2.5</v>
      </c>
      <c r="K852" s="181">
        <f>IF(J852="--","--",'4'!$AM$48)</f>
        <v>14.5</v>
      </c>
      <c r="L852" s="181"/>
      <c r="M852" s="220">
        <f>IF(J852="--","--",رتبه!$BY$34)</f>
        <v>41</v>
      </c>
      <c r="N852" s="221">
        <f t="shared" si="30"/>
        <v>-12</v>
      </c>
      <c r="O852" s="222"/>
      <c r="P852" s="181"/>
      <c r="Q852" s="181"/>
      <c r="R852" s="181"/>
      <c r="S852" s="181"/>
      <c r="T852" s="181"/>
      <c r="U852" s="181"/>
      <c r="V852" s="181"/>
      <c r="W852" s="181"/>
      <c r="X852" s="181"/>
      <c r="Y852" s="181"/>
      <c r="Z852" s="181"/>
      <c r="AA852" s="182"/>
    </row>
    <row r="853" spans="1:28" ht="20.100000000000001" hidden="1" customHeight="1">
      <c r="B853" s="223"/>
      <c r="C853" s="224"/>
      <c r="D853" s="224"/>
      <c r="E853" s="224"/>
      <c r="F853" s="224"/>
      <c r="G853" s="225"/>
      <c r="H853" s="223"/>
      <c r="I853" s="223"/>
      <c r="J853" s="223"/>
      <c r="K853" s="223"/>
      <c r="L853" s="223"/>
      <c r="M853" s="223"/>
      <c r="N853" s="223"/>
      <c r="O853" s="223"/>
      <c r="P853" s="223"/>
      <c r="Q853" s="223"/>
      <c r="R853" s="223"/>
      <c r="S853" s="223"/>
      <c r="T853" s="223"/>
      <c r="U853" s="223"/>
      <c r="V853" s="223"/>
      <c r="W853" s="223"/>
      <c r="X853" s="223"/>
      <c r="Y853" s="223"/>
      <c r="Z853" s="223"/>
      <c r="AA853" s="223"/>
    </row>
    <row r="854" spans="1:28" ht="20.100000000000001" hidden="1" customHeight="1" thickBot="1">
      <c r="A854" s="226"/>
      <c r="B854" s="226"/>
      <c r="C854" s="226"/>
      <c r="D854" s="226"/>
      <c r="E854" s="226"/>
      <c r="F854" s="226"/>
      <c r="G854" s="226"/>
      <c r="H854" s="226"/>
      <c r="I854" s="226"/>
      <c r="J854" s="226"/>
      <c r="K854" s="226"/>
      <c r="L854" s="226"/>
      <c r="M854" s="226"/>
      <c r="N854" s="226"/>
      <c r="O854" s="226"/>
      <c r="P854" s="226"/>
      <c r="Q854" s="226"/>
      <c r="R854" s="226"/>
      <c r="S854" s="226"/>
      <c r="T854" s="226"/>
      <c r="U854" s="226"/>
      <c r="V854" s="226"/>
      <c r="W854" s="226"/>
      <c r="X854" s="226"/>
      <c r="Y854" s="226"/>
      <c r="Z854" s="226"/>
      <c r="AA854" s="226"/>
      <c r="AB854" s="226"/>
    </row>
    <row r="855" spans="1:28" ht="20.100000000000001" hidden="1" customHeight="1" thickBot="1">
      <c r="B855" s="155"/>
      <c r="C855" s="156"/>
      <c r="D855" s="156"/>
      <c r="E855" s="156"/>
      <c r="F855" s="156"/>
      <c r="G855" s="157"/>
      <c r="H855" s="158"/>
      <c r="I855" s="159" t="str">
        <f>'ورود اطلاعات'!$C$6</f>
        <v>مدیریت آموزش و پرورش تهران</v>
      </c>
      <c r="J855" s="160"/>
      <c r="K855" s="160"/>
      <c r="L855" s="160"/>
      <c r="M855" s="160"/>
      <c r="N855" s="160"/>
      <c r="O855" s="160"/>
      <c r="P855" s="160"/>
      <c r="Q855" s="161"/>
      <c r="R855" s="158"/>
      <c r="S855" s="162" t="str">
        <f>'ورود نمرات'!$A$3</f>
        <v>نام</v>
      </c>
      <c r="T855" s="163"/>
      <c r="U855" s="164"/>
      <c r="V855" s="165" t="str">
        <f>'ورود نمرات'!$A$35</f>
        <v xml:space="preserve">محمدرضا </v>
      </c>
      <c r="W855" s="156"/>
      <c r="X855" s="156"/>
      <c r="Y855" s="156"/>
      <c r="Z855" s="156"/>
      <c r="AA855" s="157"/>
    </row>
    <row r="856" spans="1:28" ht="20.100000000000001" hidden="1" customHeight="1">
      <c r="B856" s="166"/>
      <c r="C856" s="167"/>
      <c r="D856" s="167"/>
      <c r="E856" s="167"/>
      <c r="F856" s="167"/>
      <c r="G856" s="168"/>
      <c r="H856" s="158"/>
      <c r="I856" s="162" t="str">
        <f>'ورود اطلاعات'!$A$7</f>
        <v>نام واحد آموزشی</v>
      </c>
      <c r="J856" s="163"/>
      <c r="K856" s="164"/>
      <c r="L856" s="169" t="str">
        <f>'ورود اطلاعات'!$C$7</f>
        <v>دبیرستان دانش پسند</v>
      </c>
      <c r="M856" s="170"/>
      <c r="N856" s="170"/>
      <c r="O856" s="170"/>
      <c r="P856" s="170"/>
      <c r="Q856" s="171"/>
      <c r="R856" s="158"/>
      <c r="S856" s="172" t="str">
        <f>'ورود نمرات'!$B$3</f>
        <v>نام خانوادگی</v>
      </c>
      <c r="T856" s="173"/>
      <c r="U856" s="174"/>
      <c r="V856" s="175" t="str">
        <f>'ورود نمرات'!$B$35</f>
        <v>نظری</v>
      </c>
      <c r="W856" s="167"/>
      <c r="X856" s="167"/>
      <c r="Y856" s="167"/>
      <c r="Z856" s="167"/>
      <c r="AA856" s="168"/>
    </row>
    <row r="857" spans="1:28" ht="20.100000000000001" hidden="1" customHeight="1">
      <c r="B857" s="166"/>
      <c r="C857" s="167"/>
      <c r="D857" s="167"/>
      <c r="E857" s="167"/>
      <c r="F857" s="167"/>
      <c r="G857" s="168"/>
      <c r="H857" s="158"/>
      <c r="I857" s="172" t="str">
        <f>'ورود اطلاعات'!$A$2</f>
        <v>سال تحصیلی</v>
      </c>
      <c r="J857" s="173"/>
      <c r="K857" s="174"/>
      <c r="L857" s="175" t="str">
        <f>'ورود اطلاعات'!$C$2</f>
        <v>1402-1403</v>
      </c>
      <c r="M857" s="167"/>
      <c r="N857" s="167"/>
      <c r="O857" s="167"/>
      <c r="P857" s="167"/>
      <c r="Q857" s="168"/>
      <c r="R857" s="158"/>
      <c r="S857" s="172" t="str">
        <f>'ورود اطلاعات'!$A$4</f>
        <v>رشته</v>
      </c>
      <c r="T857" s="173"/>
      <c r="U857" s="174"/>
      <c r="V857" s="175" t="str">
        <f>'ورود اطلاعات'!$C$4</f>
        <v>انسانی</v>
      </c>
      <c r="W857" s="167"/>
      <c r="X857" s="167"/>
      <c r="Y857" s="167"/>
      <c r="Z857" s="167"/>
      <c r="AA857" s="168"/>
    </row>
    <row r="858" spans="1:28" ht="20.100000000000001" hidden="1" customHeight="1">
      <c r="B858" s="166"/>
      <c r="C858" s="167"/>
      <c r="D858" s="167"/>
      <c r="E858" s="167"/>
      <c r="F858" s="167"/>
      <c r="G858" s="168"/>
      <c r="H858" s="158"/>
      <c r="I858" s="172" t="str">
        <f>'ورود اطلاعات'!$A$3</f>
        <v>نوبت امتحانی</v>
      </c>
      <c r="J858" s="173"/>
      <c r="K858" s="174"/>
      <c r="L858" s="175" t="str">
        <f>'ورود اطلاعات'!$C$3</f>
        <v>نوبت اول</v>
      </c>
      <c r="M858" s="167"/>
      <c r="N858" s="167"/>
      <c r="O858" s="167"/>
      <c r="P858" s="167"/>
      <c r="Q858" s="168"/>
      <c r="R858" s="158"/>
      <c r="S858" s="172" t="str">
        <f>'لیست کنترل نمرات مستمر و پایانی'!$AO$1</f>
        <v>معدل</v>
      </c>
      <c r="T858" s="173"/>
      <c r="U858" s="174"/>
      <c r="V858" s="176">
        <f>'لیست کنترل نمرات مستمر و پایانی'!$AO$35</f>
        <v>14.689393939393939</v>
      </c>
      <c r="W858" s="167"/>
      <c r="X858" s="167"/>
      <c r="Y858" s="167"/>
      <c r="Z858" s="167"/>
      <c r="AA858" s="168"/>
    </row>
    <row r="859" spans="1:28" ht="20.100000000000001" hidden="1" customHeight="1" thickBot="1">
      <c r="B859" s="166"/>
      <c r="C859" s="167"/>
      <c r="D859" s="167"/>
      <c r="E859" s="167"/>
      <c r="F859" s="167"/>
      <c r="G859" s="168"/>
      <c r="H859" s="158"/>
      <c r="I859" s="177" t="str">
        <f>'ورود اطلاعات'!$A$5</f>
        <v>کلاس</v>
      </c>
      <c r="J859" s="178"/>
      <c r="K859" s="179"/>
      <c r="L859" s="180">
        <f>'ورود اطلاعات'!$C$5</f>
        <v>102</v>
      </c>
      <c r="M859" s="181"/>
      <c r="N859" s="181"/>
      <c r="O859" s="181"/>
      <c r="P859" s="181"/>
      <c r="Q859" s="182"/>
      <c r="R859" s="158"/>
      <c r="S859" s="177" t="str">
        <f>'لیست کنترل نمرات مستمر و پایانی'!$AP$1</f>
        <v>رتبه کلاسی</v>
      </c>
      <c r="T859" s="178"/>
      <c r="U859" s="179"/>
      <c r="V859" s="180">
        <f>'لیست کنترل نمرات مستمر و پایانی'!$AP$35</f>
        <v>25</v>
      </c>
      <c r="W859" s="181"/>
      <c r="X859" s="181"/>
      <c r="Y859" s="181"/>
      <c r="Z859" s="181"/>
      <c r="AA859" s="182"/>
    </row>
    <row r="860" spans="1:28" ht="20.100000000000001" hidden="1" customHeight="1" thickBot="1">
      <c r="B860" s="183"/>
      <c r="C860" s="184"/>
      <c r="D860" s="184"/>
      <c r="E860" s="184"/>
      <c r="F860" s="184"/>
      <c r="G860" s="185"/>
      <c r="H860" s="158"/>
      <c r="I860" s="158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  <c r="Z860" s="158"/>
      <c r="AA860" s="158"/>
    </row>
    <row r="861" spans="1:28" ht="20.100000000000001" hidden="1" customHeight="1" thickBot="1">
      <c r="B861" s="186" t="s">
        <v>23</v>
      </c>
      <c r="C861" s="187" t="s">
        <v>9</v>
      </c>
      <c r="D861" s="188"/>
      <c r="E861" s="188"/>
      <c r="F861" s="189"/>
      <c r="G861" s="190" t="s">
        <v>20</v>
      </c>
      <c r="H861" s="191" t="s">
        <v>15</v>
      </c>
      <c r="I861" s="191" t="s">
        <v>16</v>
      </c>
      <c r="J861" s="191" t="s">
        <v>21</v>
      </c>
      <c r="K861" s="188" t="s">
        <v>22</v>
      </c>
      <c r="L861" s="188"/>
      <c r="M861" s="191" t="s">
        <v>19</v>
      </c>
      <c r="N861" s="192" t="s">
        <v>24</v>
      </c>
      <c r="O861" s="155"/>
      <c r="P861" s="156"/>
      <c r="Q861" s="156"/>
      <c r="R861" s="156"/>
      <c r="S861" s="156"/>
      <c r="T861" s="156"/>
      <c r="U861" s="156"/>
      <c r="V861" s="156"/>
      <c r="W861" s="156"/>
      <c r="X861" s="156"/>
      <c r="Y861" s="156"/>
      <c r="Z861" s="156"/>
      <c r="AA861" s="157"/>
    </row>
    <row r="862" spans="1:28" ht="20.100000000000001" hidden="1" customHeight="1">
      <c r="B862" s="193">
        <v>1</v>
      </c>
      <c r="C862" s="194" t="str">
        <f>IF('لیست کنترل نمرات مستمر و پایانی'!$C$1&gt;0,'لیست کنترل نمرات مستمر و پایانی'!$C$1,"-----")</f>
        <v>قرآن</v>
      </c>
      <c r="D862" s="195"/>
      <c r="E862" s="195"/>
      <c r="F862" s="196"/>
      <c r="G862" s="197">
        <f>IF(J862="--","--",'لیست کنترل نمرات مستمر و پایانی'!$C$2)</f>
        <v>2</v>
      </c>
      <c r="H862" s="198">
        <f>IF('لیست کنترل نمرات مستمر و پایانی'!$C$35&gt;0,'لیست کنترل نمرات مستمر و پایانی'!$C$35,"--")</f>
        <v>20</v>
      </c>
      <c r="I862" s="198">
        <f>IF('لیست کنترل نمرات مستمر و پایانی'!$D$35&gt;0,'لیست کنترل نمرات مستمر و پایانی'!$D$35,"--")</f>
        <v>15</v>
      </c>
      <c r="J862" s="198">
        <f>IF('4'!$C$35&gt;0,'4'!$C$35,"--")</f>
        <v>16.75</v>
      </c>
      <c r="K862" s="170">
        <f>IF(J862="--","--",'4'!$C$48)</f>
        <v>17.25</v>
      </c>
      <c r="L862" s="170"/>
      <c r="M862" s="198">
        <f>IF(J862="--","--",رتبه!$AO$35)</f>
        <v>28</v>
      </c>
      <c r="N862" s="199">
        <f t="shared" ref="N862:N880" si="31">IF(J862="--","--",J862-K862)</f>
        <v>-0.5</v>
      </c>
      <c r="O862" s="166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8"/>
    </row>
    <row r="863" spans="1:28" ht="20.100000000000001" hidden="1" customHeight="1">
      <c r="B863" s="200">
        <v>2</v>
      </c>
      <c r="C863" s="201" t="str">
        <f>IF('لیست کنترل نمرات مستمر و پایانی'!$E$1&gt;0,'لیست کنترل نمرات مستمر و پایانی'!$E$1,"-----")</f>
        <v>معارف اسلامی</v>
      </c>
      <c r="D863" s="202"/>
      <c r="E863" s="202"/>
      <c r="F863" s="203"/>
      <c r="G863" s="204">
        <f>IF(J863="--","--",'لیست کنترل نمرات مستمر و پایانی'!$E$2)</f>
        <v>2</v>
      </c>
      <c r="H863" s="205">
        <f>IF('لیست کنترل نمرات مستمر و پایانی'!$E$35&gt;0,'لیست کنترل نمرات مستمر و پایانی'!$E$35,"--")</f>
        <v>16</v>
      </c>
      <c r="I863" s="205">
        <f>IF('لیست کنترل نمرات مستمر و پایانی'!$F$35&gt;0,'لیست کنترل نمرات مستمر و پایانی'!$F$35,"--")</f>
        <v>9.5</v>
      </c>
      <c r="J863" s="205">
        <f>IF('4'!$E$35&gt;0,'4'!$E$35,"--")</f>
        <v>11.75</v>
      </c>
      <c r="K863" s="206">
        <f>IF(J863="--","--",'4'!$E$48)</f>
        <v>15.25</v>
      </c>
      <c r="L863" s="206"/>
      <c r="M863" s="205">
        <f>IF(J863="--","--",رتبه!$AQ$35)</f>
        <v>34</v>
      </c>
      <c r="N863" s="207">
        <f t="shared" si="31"/>
        <v>-3.5</v>
      </c>
      <c r="O863" s="166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8"/>
    </row>
    <row r="864" spans="1:28" ht="20.100000000000001" hidden="1" customHeight="1">
      <c r="B864" s="208">
        <v>3</v>
      </c>
      <c r="C864" s="209" t="str">
        <f>IF('لیست کنترل نمرات مستمر و پایانی'!$G$1&gt;0,'لیست کنترل نمرات مستمر و پایانی'!$G$1,"-----")</f>
        <v>فلسفه</v>
      </c>
      <c r="D864" s="210"/>
      <c r="E864" s="210"/>
      <c r="F864" s="211"/>
      <c r="G864" s="212">
        <f>IF(J864="--","--",'لیست کنترل نمرات مستمر و پایانی'!$G$2)</f>
        <v>2</v>
      </c>
      <c r="H864" s="213">
        <f>IF('لیست کنترل نمرات مستمر و پایانی'!$G$35&gt;0,'لیست کنترل نمرات مستمر و پایانی'!$G$35,"--")</f>
        <v>16</v>
      </c>
      <c r="I864" s="213">
        <f>IF('لیست کنترل نمرات مستمر و پایانی'!$H$35&gt;0,'لیست کنترل نمرات مستمر و پایانی'!$H$35,"--")</f>
        <v>15</v>
      </c>
      <c r="J864" s="213">
        <f>IF('4'!$G$35&gt;0,'4'!$G$35,"--")</f>
        <v>15.5</v>
      </c>
      <c r="K864" s="167">
        <f>IF(J864="--","--",'4'!$G$48)</f>
        <v>13.25</v>
      </c>
      <c r="L864" s="167"/>
      <c r="M864" s="213">
        <f>IF(J864="--","--",رتبه!$AS$35)</f>
        <v>20</v>
      </c>
      <c r="N864" s="214">
        <f t="shared" si="31"/>
        <v>2.25</v>
      </c>
      <c r="O864" s="166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8"/>
    </row>
    <row r="865" spans="2:27" ht="20.100000000000001" hidden="1" customHeight="1">
      <c r="B865" s="200">
        <v>4</v>
      </c>
      <c r="C865" s="201" t="str">
        <f>IF('لیست کنترل نمرات مستمر و پایانی'!$I$1&gt;0,'لیست کنترل نمرات مستمر و پایانی'!$I$1,"-----")</f>
        <v>منطق</v>
      </c>
      <c r="D865" s="202"/>
      <c r="E865" s="202"/>
      <c r="F865" s="203"/>
      <c r="G865" s="204">
        <f>IF(J865="--","--",'لیست کنترل نمرات مستمر و پایانی'!$I$2)</f>
        <v>1</v>
      </c>
      <c r="H865" s="205">
        <f>IF('لیست کنترل نمرات مستمر و پایانی'!$I$35&gt;0,'لیست کنترل نمرات مستمر و پایانی'!$I$35,"--")</f>
        <v>11</v>
      </c>
      <c r="I865" s="205">
        <f>IF('لیست کنترل نمرات مستمر و پایانی'!$J$35&gt;0,'لیست کنترل نمرات مستمر و پایانی'!$J$35,"--")</f>
        <v>16</v>
      </c>
      <c r="J865" s="205">
        <f>IF('4'!$I$35&gt;0,'4'!$I$35,"--")</f>
        <v>14.5</v>
      </c>
      <c r="K865" s="206">
        <f>IF(J865="--","--",'4'!$I$48)</f>
        <v>18</v>
      </c>
      <c r="L865" s="206"/>
      <c r="M865" s="205">
        <f>IF(J865="--","--",رتبه!$AU$35)</f>
        <v>39</v>
      </c>
      <c r="N865" s="207">
        <f t="shared" si="31"/>
        <v>-3.5</v>
      </c>
      <c r="O865" s="166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8"/>
    </row>
    <row r="866" spans="2:27" ht="20.100000000000001" hidden="1" customHeight="1">
      <c r="B866" s="208">
        <v>5</v>
      </c>
      <c r="C866" s="209" t="str">
        <f>IF('لیست کنترل نمرات مستمر و پایانی'!$K$1&gt;0,'لیست کنترل نمرات مستمر و پایانی'!$K$1,"-----")</f>
        <v>جامعه شناسی</v>
      </c>
      <c r="D866" s="210"/>
      <c r="E866" s="210"/>
      <c r="F866" s="211"/>
      <c r="G866" s="212">
        <f>IF(J866="--","--",'لیست کنترل نمرات مستمر و پایانی'!$K$2)</f>
        <v>3</v>
      </c>
      <c r="H866" s="213">
        <f>IF('لیست کنترل نمرات مستمر و پایانی'!$K$35&gt;0,'لیست کنترل نمرات مستمر و پایانی'!$K$35,"--")</f>
        <v>10</v>
      </c>
      <c r="I866" s="213">
        <f>IF('لیست کنترل نمرات مستمر و پایانی'!$L$35&gt;0,'لیست کنترل نمرات مستمر و پایانی'!$L$35,"--")</f>
        <v>10</v>
      </c>
      <c r="J866" s="213">
        <f>IF('4'!$K$35&gt;0,'4'!$K$35,"--")</f>
        <v>10</v>
      </c>
      <c r="K866" s="167">
        <f>IF(J866="--","--",'4'!$K$48)</f>
        <v>14.25</v>
      </c>
      <c r="L866" s="167"/>
      <c r="M866" s="213">
        <f>IF(J866="--","--",رتبه!$AW$35)</f>
        <v>30</v>
      </c>
      <c r="N866" s="214">
        <f t="shared" si="31"/>
        <v>-4.25</v>
      </c>
      <c r="O866" s="166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8"/>
    </row>
    <row r="867" spans="2:27" ht="20.100000000000001" hidden="1" customHeight="1">
      <c r="B867" s="200">
        <v>6</v>
      </c>
      <c r="C867" s="201" t="str">
        <f>IF('لیست کنترل نمرات مستمر و پایانی'!$M$1&gt;0,'لیست کنترل نمرات مستمر و پایانی'!$M$1,"-----")</f>
        <v>روان شناسی</v>
      </c>
      <c r="D867" s="202"/>
      <c r="E867" s="202"/>
      <c r="F867" s="203"/>
      <c r="G867" s="204">
        <f>IF(J867="--","--",'لیست کنترل نمرات مستمر و پایانی'!$M$2)</f>
        <v>3</v>
      </c>
      <c r="H867" s="205">
        <f>IF('لیست کنترل نمرات مستمر و پایانی'!$M$35&gt;0,'لیست کنترل نمرات مستمر و پایانی'!$M$35,"--")</f>
        <v>14</v>
      </c>
      <c r="I867" s="205">
        <f>IF('لیست کنترل نمرات مستمر و پایانی'!$N$35&gt;0,'لیست کنترل نمرات مستمر و پایانی'!$N$35,"--")</f>
        <v>9</v>
      </c>
      <c r="J867" s="205">
        <f>IF('4'!$M$35&gt;0,'4'!$M$35,"--")</f>
        <v>10.75</v>
      </c>
      <c r="K867" s="206">
        <f>IF(J867="--","--",'4'!$M$48)</f>
        <v>12.25</v>
      </c>
      <c r="L867" s="206"/>
      <c r="M867" s="205">
        <f>IF(J867="--","--",رتبه!$AY$35)</f>
        <v>21</v>
      </c>
      <c r="N867" s="207">
        <f t="shared" si="31"/>
        <v>-1.5</v>
      </c>
      <c r="O867" s="166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8"/>
    </row>
    <row r="868" spans="2:27" ht="20.100000000000001" hidden="1" customHeight="1">
      <c r="B868" s="208">
        <v>7</v>
      </c>
      <c r="C868" s="209" t="str">
        <f>IF('لیست کنترل نمرات مستمر و پایانی'!$O$1&gt;0,'لیست کنترل نمرات مستمر و پایانی'!$O$1,"-----")</f>
        <v>زبان انگلیسی</v>
      </c>
      <c r="D868" s="210"/>
      <c r="E868" s="210"/>
      <c r="F868" s="211"/>
      <c r="G868" s="212">
        <f>IF(J868="--","--",'لیست کنترل نمرات مستمر و پایانی'!$O$2)</f>
        <v>1</v>
      </c>
      <c r="H868" s="213">
        <f>IF('لیست کنترل نمرات مستمر و پایانی'!$O$35&gt;0,'لیست کنترل نمرات مستمر و پایانی'!$O$35,"--")</f>
        <v>14</v>
      </c>
      <c r="I868" s="213">
        <f>IF('لیست کنترل نمرات مستمر و پایانی'!$P$35&gt;0,'لیست کنترل نمرات مستمر و پایانی'!$P$35,"--")</f>
        <v>16</v>
      </c>
      <c r="J868" s="213">
        <f>IF('4'!$O$35&gt;0,'4'!$O$35,"--")</f>
        <v>15.5</v>
      </c>
      <c r="K868" s="167">
        <f>IF(J868="--","--",'4'!$O$48)</f>
        <v>11.25</v>
      </c>
      <c r="L868" s="167"/>
      <c r="M868" s="213">
        <f>IF(J868="--","--",رتبه!$BA$35)</f>
        <v>11</v>
      </c>
      <c r="N868" s="214">
        <f t="shared" si="31"/>
        <v>4.25</v>
      </c>
      <c r="O868" s="166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8"/>
    </row>
    <row r="869" spans="2:27" ht="20.100000000000001" hidden="1" customHeight="1">
      <c r="B869" s="200">
        <v>8</v>
      </c>
      <c r="C869" s="201" t="str">
        <f>IF('لیست کنترل نمرات مستمر و پایانی'!$Q$1&gt;0,'لیست کنترل نمرات مستمر و پایانی'!$Q$1,"-----")</f>
        <v>ادبیات فارسی</v>
      </c>
      <c r="D869" s="202"/>
      <c r="E869" s="202"/>
      <c r="F869" s="203"/>
      <c r="G869" s="204">
        <f>IF(J869="--","--",'لیست کنترل نمرات مستمر و پایانی'!$Q$2)</f>
        <v>2</v>
      </c>
      <c r="H869" s="205">
        <f>IF('لیست کنترل نمرات مستمر و پایانی'!$Q$35&gt;0,'لیست کنترل نمرات مستمر و پایانی'!$Q$35,"--")</f>
        <v>8</v>
      </c>
      <c r="I869" s="205">
        <f>IF('لیست کنترل نمرات مستمر و پایانی'!$R$35&gt;0,'لیست کنترل نمرات مستمر و پایانی'!$R$35,"--")</f>
        <v>7</v>
      </c>
      <c r="J869" s="205">
        <f>IF('4'!$Q$35&gt;0,'4'!$Q$35,"--")</f>
        <v>7.5</v>
      </c>
      <c r="K869" s="206">
        <f>IF(J869="--","--",'4'!$Q$48)</f>
        <v>8.25</v>
      </c>
      <c r="L869" s="206"/>
      <c r="M869" s="205">
        <f>IF(J869="--","--",رتبه!$BC$35)</f>
        <v>23</v>
      </c>
      <c r="N869" s="207">
        <f t="shared" si="31"/>
        <v>-0.75</v>
      </c>
      <c r="O869" s="166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8"/>
    </row>
    <row r="870" spans="2:27" ht="20.100000000000001" hidden="1" customHeight="1">
      <c r="B870" s="208">
        <v>9</v>
      </c>
      <c r="C870" s="209" t="str">
        <f>IF('لیست کنترل نمرات مستمر و پایانی'!$S$1&gt;0,'لیست کنترل نمرات مستمر و پایانی'!$S$1,"-----")</f>
        <v>قافیه و عروض</v>
      </c>
      <c r="D870" s="210"/>
      <c r="E870" s="210"/>
      <c r="F870" s="211"/>
      <c r="G870" s="212">
        <f>IF(J870="--","--",'لیست کنترل نمرات مستمر و پایانی'!$S$2)</f>
        <v>2</v>
      </c>
      <c r="H870" s="213">
        <f>IF('لیست کنترل نمرات مستمر و پایانی'!$S$35&gt;0,'لیست کنترل نمرات مستمر و پایانی'!$S$35,"--")</f>
        <v>16</v>
      </c>
      <c r="I870" s="213">
        <f>IF('لیست کنترل نمرات مستمر و پایانی'!$T$35&gt;0,'لیست کنترل نمرات مستمر و پایانی'!$T$35,"--")</f>
        <v>7</v>
      </c>
      <c r="J870" s="213">
        <f>IF('4'!$S$35&gt;0,'4'!$S$35,"--")</f>
        <v>10</v>
      </c>
      <c r="K870" s="167">
        <f>IF(J870="--","--",'4'!$S$48)</f>
        <v>11.5</v>
      </c>
      <c r="L870" s="167"/>
      <c r="M870" s="213">
        <f>IF(J870="--","--",رتبه!$BE$35)</f>
        <v>23</v>
      </c>
      <c r="N870" s="214">
        <f t="shared" si="31"/>
        <v>-1.5</v>
      </c>
      <c r="O870" s="166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8"/>
    </row>
    <row r="871" spans="2:27" ht="20.100000000000001" hidden="1" customHeight="1">
      <c r="B871" s="200">
        <v>10</v>
      </c>
      <c r="C871" s="201" t="str">
        <f>IF('لیست کنترل نمرات مستمر و پایانی'!$U$1&gt;0,'لیست کنترل نمرات مستمر و پایانی'!$U$1,"-----")</f>
        <v>عربی</v>
      </c>
      <c r="D871" s="202"/>
      <c r="E871" s="202"/>
      <c r="F871" s="203"/>
      <c r="G871" s="204">
        <f>IF(J871="--","--",'لیست کنترل نمرات مستمر و پایانی'!$U$2)</f>
        <v>2</v>
      </c>
      <c r="H871" s="205">
        <f>IF('لیست کنترل نمرات مستمر و پایانی'!$U$35&gt;0,'لیست کنترل نمرات مستمر و پایانی'!$U$35,"--")</f>
        <v>20</v>
      </c>
      <c r="I871" s="205">
        <f>IF('لیست کنترل نمرات مستمر و پایانی'!$V$35&gt;0,'لیست کنترل نمرات مستمر و پایانی'!$V$35,"--")</f>
        <v>20</v>
      </c>
      <c r="J871" s="205">
        <f>IF('4'!$U$35&gt;0,'4'!$U$35,"--")</f>
        <v>20</v>
      </c>
      <c r="K871" s="206">
        <f>IF(J871="--","--",'4'!$U$48)</f>
        <v>19.25</v>
      </c>
      <c r="L871" s="206"/>
      <c r="M871" s="205">
        <f>IF(J871="--","--",رتبه!$BG$35)</f>
        <v>1</v>
      </c>
      <c r="N871" s="207">
        <f t="shared" si="31"/>
        <v>0.75</v>
      </c>
      <c r="O871" s="166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8"/>
    </row>
    <row r="872" spans="2:27" ht="20.100000000000001" hidden="1" customHeight="1">
      <c r="B872" s="208">
        <v>11</v>
      </c>
      <c r="C872" s="209" t="str">
        <f>IF('لیست کنترل نمرات مستمر و پایانی'!$W$1&gt;0,'لیست کنترل نمرات مستمر و پایانی'!$W$1,"-----")</f>
        <v>ریاضی</v>
      </c>
      <c r="D872" s="210"/>
      <c r="E872" s="210"/>
      <c r="F872" s="211"/>
      <c r="G872" s="212">
        <f>IF(J872="--","--",'لیست کنترل نمرات مستمر و پایانی'!$W$2)</f>
        <v>4</v>
      </c>
      <c r="H872" s="213">
        <f>IF('لیست کنترل نمرات مستمر و پایانی'!$W$35&gt;0,'لیست کنترل نمرات مستمر و پایانی'!$W$35,"--")</f>
        <v>13</v>
      </c>
      <c r="I872" s="213">
        <f>IF('لیست کنترل نمرات مستمر و پایانی'!$X$35&gt;0,'لیست کنترل نمرات مستمر و پایانی'!$X$35,"--")</f>
        <v>7</v>
      </c>
      <c r="J872" s="213">
        <f>IF('4'!$W$35&gt;0,'4'!$W$35,"--")</f>
        <v>9</v>
      </c>
      <c r="K872" s="167">
        <f>IF(J872="--","--",'4'!$W$48)</f>
        <v>12.5</v>
      </c>
      <c r="L872" s="167"/>
      <c r="M872" s="213">
        <f>IF(J872="--","--",رتبه!$BI$35)</f>
        <v>32</v>
      </c>
      <c r="N872" s="214">
        <f t="shared" si="31"/>
        <v>-3.5</v>
      </c>
      <c r="O872" s="166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8"/>
    </row>
    <row r="873" spans="2:27" ht="20.100000000000001" hidden="1" customHeight="1">
      <c r="B873" s="200">
        <v>12</v>
      </c>
      <c r="C873" s="201" t="str">
        <f>IF('لیست کنترل نمرات مستمر و پایانی'!$Y$1&gt;0,'لیست کنترل نمرات مستمر و پایانی'!$Y$1,"-----")</f>
        <v>زیست شناسی</v>
      </c>
      <c r="D873" s="202"/>
      <c r="E873" s="202"/>
      <c r="F873" s="203"/>
      <c r="G873" s="204">
        <f>IF(J873="--","--",'لیست کنترل نمرات مستمر و پایانی'!$Y$2)</f>
        <v>4</v>
      </c>
      <c r="H873" s="205">
        <f>IF('لیست کنترل نمرات مستمر و پایانی'!$Y$35&gt;0,'لیست کنترل نمرات مستمر و پایانی'!$Y$35,"--")</f>
        <v>17</v>
      </c>
      <c r="I873" s="205">
        <f>IF('لیست کنترل نمرات مستمر و پایانی'!$Z$35&gt;0,'لیست کنترل نمرات مستمر و پایانی'!$Z$35,"--")</f>
        <v>18</v>
      </c>
      <c r="J873" s="205">
        <f>IF('4'!$Y$35&gt;0,'4'!$Y$35,"--")</f>
        <v>17.75</v>
      </c>
      <c r="K873" s="206">
        <f>IF(J873="--","--",'4'!$Y$48)</f>
        <v>17</v>
      </c>
      <c r="L873" s="206"/>
      <c r="M873" s="205">
        <f>IF(J873="--","--",رتبه!$BK$35)</f>
        <v>27</v>
      </c>
      <c r="N873" s="207">
        <f t="shared" si="31"/>
        <v>0.75</v>
      </c>
      <c r="O873" s="166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8"/>
    </row>
    <row r="874" spans="2:27" ht="20.100000000000001" hidden="1" customHeight="1">
      <c r="B874" s="208">
        <v>13</v>
      </c>
      <c r="C874" s="209" t="str">
        <f>IF('لیست کنترل نمرات مستمر و پایانی'!$AA$1&gt;0,'لیست کنترل نمرات مستمر و پایانی'!$AA$1,"-----")</f>
        <v>جغرافیای استان</v>
      </c>
      <c r="D874" s="210"/>
      <c r="E874" s="210"/>
      <c r="F874" s="211"/>
      <c r="G874" s="212">
        <f>IF(J874="--","--",'لیست کنترل نمرات مستمر و پایانی'!$AA$2)</f>
        <v>3</v>
      </c>
      <c r="H874" s="213">
        <f>IF('لیست کنترل نمرات مستمر و پایانی'!$AA$35&gt;0,'لیست کنترل نمرات مستمر و پایانی'!$AA$35,"--")</f>
        <v>10</v>
      </c>
      <c r="I874" s="213">
        <f>IF('لیست کنترل نمرات مستمر و پایانی'!$AB$35&gt;0,'لیست کنترل نمرات مستمر و پایانی'!$AB$35,"--")</f>
        <v>10</v>
      </c>
      <c r="J874" s="213">
        <f>IF('4'!$AA$35&gt;0,'4'!$AA$35,"--")</f>
        <v>10</v>
      </c>
      <c r="K874" s="167">
        <f>IF(J874="--","--",'4'!$AA$48)</f>
        <v>16.5</v>
      </c>
      <c r="L874" s="167"/>
      <c r="M874" s="213">
        <f>IF(J874="--","--",رتبه!$BM$35)</f>
        <v>30</v>
      </c>
      <c r="N874" s="214">
        <f t="shared" si="31"/>
        <v>-6.5</v>
      </c>
      <c r="O874" s="166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8"/>
    </row>
    <row r="875" spans="2:27" ht="20.100000000000001" hidden="1" customHeight="1">
      <c r="B875" s="200">
        <v>14</v>
      </c>
      <c r="C875" s="201" t="str">
        <f>IF('لیست کنترل نمرات مستمر و پایانی'!$AC$1&gt;0,'لیست کنترل نمرات مستمر و پایانی'!$AC$1,"-----")</f>
        <v>نگارش</v>
      </c>
      <c r="D875" s="202"/>
      <c r="E875" s="202"/>
      <c r="F875" s="203"/>
      <c r="G875" s="204">
        <f>IF(J875="--","--",'لیست کنترل نمرات مستمر و پایانی'!$AC$2)</f>
        <v>2</v>
      </c>
      <c r="H875" s="205">
        <f>IF('لیست کنترل نمرات مستمر و پایانی'!$AC$35&gt;0,'لیست کنترل نمرات مستمر و پایانی'!$AC$35,"--")</f>
        <v>20</v>
      </c>
      <c r="I875" s="205">
        <f>IF('لیست کنترل نمرات مستمر و پایانی'!$AD$35&gt;0,'لیست کنترل نمرات مستمر و پایانی'!$AD$35,"--")</f>
        <v>20</v>
      </c>
      <c r="J875" s="205">
        <f>IF('4'!$AC$35&gt;0,'4'!$AC$35,"--")</f>
        <v>20</v>
      </c>
      <c r="K875" s="206">
        <f>IF(J875="--","--",'4'!$AC$48)</f>
        <v>19.75</v>
      </c>
      <c r="L875" s="206"/>
      <c r="M875" s="205">
        <f>IF(J875="--","--",رتبه!$BO$35)</f>
        <v>1</v>
      </c>
      <c r="N875" s="207">
        <f t="shared" si="31"/>
        <v>0.25</v>
      </c>
      <c r="O875" s="166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8"/>
    </row>
    <row r="876" spans="2:27" ht="20.100000000000001" hidden="1" customHeight="1">
      <c r="B876" s="208">
        <v>15</v>
      </c>
      <c r="C876" s="209" t="str">
        <f>IF('لیست کنترل نمرات مستمر و پایانی'!$AE$1&gt;0,'لیست کنترل نمرات مستمر و پایانی'!$AE$1,"-----")</f>
        <v>متون ادبی</v>
      </c>
      <c r="D876" s="210"/>
      <c r="E876" s="210"/>
      <c r="F876" s="211"/>
      <c r="G876" s="212">
        <f>IF(J876="--","--",'لیست کنترل نمرات مستمر و پایانی'!$AE$2)</f>
        <v>2</v>
      </c>
      <c r="H876" s="213">
        <f>IF('لیست کنترل نمرات مستمر و پایانی'!$AE$35&gt;0,'لیست کنترل نمرات مستمر و پایانی'!$AE$35,"--")</f>
        <v>20</v>
      </c>
      <c r="I876" s="213">
        <f>IF('لیست کنترل نمرات مستمر و پایانی'!$AF$35&gt;0,'لیست کنترل نمرات مستمر و پایانی'!$AF$35,"--")</f>
        <v>20</v>
      </c>
      <c r="J876" s="213">
        <f>IF('4'!$AE$35&gt;0,'4'!$AE$35,"--")</f>
        <v>20</v>
      </c>
      <c r="K876" s="167">
        <f>IF(J876="--","--",'4'!$AE$48)</f>
        <v>19.25</v>
      </c>
      <c r="L876" s="167"/>
      <c r="M876" s="213">
        <f>IF(J876="--","--",رتبه!$BQ$35)</f>
        <v>1</v>
      </c>
      <c r="N876" s="214">
        <f t="shared" si="31"/>
        <v>0.75</v>
      </c>
      <c r="O876" s="166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8"/>
    </row>
    <row r="877" spans="2:27" ht="20.100000000000001" hidden="1" customHeight="1">
      <c r="B877" s="200">
        <v>16</v>
      </c>
      <c r="C877" s="201" t="str">
        <f>IF('لیست کنترل نمرات مستمر و پایانی'!$AG$1&gt;0,'لیست کنترل نمرات مستمر و پایانی'!$AG$1,"-----")</f>
        <v>آمادگی دفاعی</v>
      </c>
      <c r="D877" s="202"/>
      <c r="E877" s="202"/>
      <c r="F877" s="203"/>
      <c r="G877" s="204">
        <f>IF(J877="--","--",'لیست کنترل نمرات مستمر و پایانی'!$AG$2)</f>
        <v>3</v>
      </c>
      <c r="H877" s="205">
        <f>IF('لیست کنترل نمرات مستمر و پایانی'!$AG$35&gt;0,'لیست کنترل نمرات مستمر و پایانی'!$AG$35,"--")</f>
        <v>20</v>
      </c>
      <c r="I877" s="205">
        <f>IF('لیست کنترل نمرات مستمر و پایانی'!$AH$35&gt;0,'لیست کنترل نمرات مستمر و پایانی'!$AH$35,"--")</f>
        <v>20</v>
      </c>
      <c r="J877" s="205">
        <f>IF('4'!$AG$35&gt;0,'4'!$AG$35,"--")</f>
        <v>20</v>
      </c>
      <c r="K877" s="206">
        <f>IF(J877="--","--",'4'!$AG$48)</f>
        <v>17.25</v>
      </c>
      <c r="L877" s="206"/>
      <c r="M877" s="205">
        <f>IF(J877="--","--",رتبه!$BS$35)</f>
        <v>1</v>
      </c>
      <c r="N877" s="207">
        <f t="shared" si="31"/>
        <v>2.75</v>
      </c>
      <c r="O877" s="166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8"/>
    </row>
    <row r="878" spans="2:27" ht="20.100000000000001" hidden="1" customHeight="1">
      <c r="B878" s="208">
        <v>17</v>
      </c>
      <c r="C878" s="209" t="str">
        <f>IF('لیست کنترل نمرات مستمر و پایانی'!$AI$1&gt;0,'لیست کنترل نمرات مستمر و پایانی'!$AI$1,"-----")</f>
        <v>تاریخ</v>
      </c>
      <c r="D878" s="210"/>
      <c r="E878" s="210"/>
      <c r="F878" s="211"/>
      <c r="G878" s="212">
        <f>IF(J878="--","--",'لیست کنترل نمرات مستمر و پایانی'!$AI$2)</f>
        <v>2</v>
      </c>
      <c r="H878" s="213">
        <f>IF('لیست کنترل نمرات مستمر و پایانی'!$AI$35&gt;0,'لیست کنترل نمرات مستمر و پایانی'!$AI$35,"--")</f>
        <v>20</v>
      </c>
      <c r="I878" s="213">
        <f>IF('لیست کنترل نمرات مستمر و پایانی'!$AJ$35&gt;0,'لیست کنترل نمرات مستمر و پایانی'!$AJ$35,"--")</f>
        <v>20</v>
      </c>
      <c r="J878" s="213">
        <f>IF('4'!$AI$35&gt;0,'4'!$AI$35,"--")</f>
        <v>20</v>
      </c>
      <c r="K878" s="167">
        <f>IF(J878="--","--",'4'!$AI$48)</f>
        <v>18.75</v>
      </c>
      <c r="L878" s="167"/>
      <c r="M878" s="213">
        <f>IF(J878="--","--",رتبه!$BU$35)</f>
        <v>1</v>
      </c>
      <c r="N878" s="214">
        <f t="shared" si="31"/>
        <v>1.25</v>
      </c>
      <c r="O878" s="166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8"/>
    </row>
    <row r="879" spans="2:27" ht="20.100000000000001" hidden="1" customHeight="1">
      <c r="B879" s="200">
        <v>18</v>
      </c>
      <c r="C879" s="201" t="str">
        <f>IF('لیست کنترل نمرات مستمر و پایانی'!$AK$1&gt;0,'لیست کنترل نمرات مستمر و پایانی'!$AK$1,"-----")</f>
        <v>تربیت بدنی</v>
      </c>
      <c r="D879" s="202"/>
      <c r="E879" s="202"/>
      <c r="F879" s="203"/>
      <c r="G879" s="204">
        <f>IF(J879="--","--",'لیست کنترل نمرات مستمر و پایانی'!$AK$2)</f>
        <v>2</v>
      </c>
      <c r="H879" s="205" t="str">
        <f>IF('لیست کنترل نمرات مستمر و پایانی'!$AK$35&gt;0,'لیست کنترل نمرات مستمر و پایانی'!$AK$35,"--")</f>
        <v>--</v>
      </c>
      <c r="I879" s="205">
        <f>IF('لیست کنترل نمرات مستمر و پایانی'!$AL$35&gt;0,'لیست کنترل نمرات مستمر و پایانی'!$AL$35,"--")</f>
        <v>20</v>
      </c>
      <c r="J879" s="205">
        <f>IF('4'!$AK$35&gt;0,'4'!$AK$35,"--")</f>
        <v>20</v>
      </c>
      <c r="K879" s="206">
        <f>IF(J879="--","--",'4'!$AK$48)</f>
        <v>18.75</v>
      </c>
      <c r="L879" s="206"/>
      <c r="M879" s="205">
        <f>IF(J879="--","--",رتبه!$BW$35)</f>
        <v>1</v>
      </c>
      <c r="N879" s="207">
        <f t="shared" si="31"/>
        <v>1.25</v>
      </c>
      <c r="O879" s="166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8"/>
    </row>
    <row r="880" spans="2:27" ht="20.100000000000001" hidden="1" customHeight="1" thickBot="1">
      <c r="B880" s="215">
        <v>19</v>
      </c>
      <c r="C880" s="216" t="str">
        <f>IF('لیست کنترل نمرات مستمر و پایانی'!$AM$1&gt;0,'لیست کنترل نمرات مستمر و پایانی'!$AM$1,"-----")</f>
        <v>انضباط</v>
      </c>
      <c r="D880" s="217"/>
      <c r="E880" s="217"/>
      <c r="F880" s="218"/>
      <c r="G880" s="219">
        <f>IF(J880="--","--",'لیست کنترل نمرات مستمر و پایانی'!$AM$2)</f>
        <v>2</v>
      </c>
      <c r="H880" s="220" t="str">
        <f>IF('لیست کنترل نمرات مستمر و پایانی'!$AM$35&gt;0,'لیست کنترل نمرات مستمر و پایانی'!$AM$35,"--")</f>
        <v>--</v>
      </c>
      <c r="I880" s="220">
        <f>IF('لیست کنترل نمرات مستمر و پایانی'!$AN$35&gt;0,'لیست کنترل نمرات مستمر و پایانی'!$AN$35,"--")</f>
        <v>18</v>
      </c>
      <c r="J880" s="220">
        <f>IF('4'!$AM$35&gt;0,'4'!$AM$35,"--")</f>
        <v>18</v>
      </c>
      <c r="K880" s="181">
        <f>IF(J880="--","--",'4'!$AM$48)</f>
        <v>14.5</v>
      </c>
      <c r="L880" s="181"/>
      <c r="M880" s="220">
        <f>IF(J880="--","--",رتبه!$BY$35)</f>
        <v>13</v>
      </c>
      <c r="N880" s="221">
        <f t="shared" si="31"/>
        <v>3.5</v>
      </c>
      <c r="O880" s="222"/>
      <c r="P880" s="181"/>
      <c r="Q880" s="181"/>
      <c r="R880" s="181"/>
      <c r="S880" s="181"/>
      <c r="T880" s="181"/>
      <c r="U880" s="181"/>
      <c r="V880" s="181"/>
      <c r="W880" s="181"/>
      <c r="X880" s="181"/>
      <c r="Y880" s="181"/>
      <c r="Z880" s="181"/>
      <c r="AA880" s="182"/>
    </row>
    <row r="881" spans="2:27" ht="20.100000000000001" hidden="1" customHeight="1" thickBot="1"/>
    <row r="882" spans="2:27" ht="20.100000000000001" hidden="1" customHeight="1" thickBot="1">
      <c r="B882" s="155"/>
      <c r="C882" s="156"/>
      <c r="D882" s="156"/>
      <c r="E882" s="156"/>
      <c r="F882" s="156"/>
      <c r="G882" s="157"/>
      <c r="H882" s="158"/>
      <c r="I882" s="159" t="str">
        <f>'ورود اطلاعات'!$C$6</f>
        <v>مدیریت آموزش و پرورش تهران</v>
      </c>
      <c r="J882" s="160"/>
      <c r="K882" s="160"/>
      <c r="L882" s="160"/>
      <c r="M882" s="160"/>
      <c r="N882" s="160"/>
      <c r="O882" s="160"/>
      <c r="P882" s="160"/>
      <c r="Q882" s="161"/>
      <c r="R882" s="158"/>
      <c r="S882" s="162" t="str">
        <f>'ورود نمرات'!$A$3</f>
        <v>نام</v>
      </c>
      <c r="T882" s="163"/>
      <c r="U882" s="164"/>
      <c r="V882" s="165" t="str">
        <f>'ورود نمرات'!$A$36</f>
        <v>شایان</v>
      </c>
      <c r="W882" s="156"/>
      <c r="X882" s="156"/>
      <c r="Y882" s="156"/>
      <c r="Z882" s="156"/>
      <c r="AA882" s="157"/>
    </row>
    <row r="883" spans="2:27" ht="20.100000000000001" hidden="1" customHeight="1">
      <c r="B883" s="166"/>
      <c r="C883" s="167"/>
      <c r="D883" s="167"/>
      <c r="E883" s="167"/>
      <c r="F883" s="167"/>
      <c r="G883" s="168"/>
      <c r="H883" s="158"/>
      <c r="I883" s="162" t="str">
        <f>'ورود اطلاعات'!$A$7</f>
        <v>نام واحد آموزشی</v>
      </c>
      <c r="J883" s="163"/>
      <c r="K883" s="164"/>
      <c r="L883" s="169" t="str">
        <f>'ورود اطلاعات'!$C$7</f>
        <v>دبیرستان دانش پسند</v>
      </c>
      <c r="M883" s="170"/>
      <c r="N883" s="170"/>
      <c r="O883" s="170"/>
      <c r="P883" s="170"/>
      <c r="Q883" s="171"/>
      <c r="R883" s="158"/>
      <c r="S883" s="172" t="str">
        <f>'ورود نمرات'!$B$3</f>
        <v>نام خانوادگی</v>
      </c>
      <c r="T883" s="173"/>
      <c r="U883" s="174"/>
      <c r="V883" s="175" t="str">
        <f>'ورود نمرات'!$B$36</f>
        <v>نگهدار</v>
      </c>
      <c r="W883" s="167"/>
      <c r="X883" s="167"/>
      <c r="Y883" s="167"/>
      <c r="Z883" s="167"/>
      <c r="AA883" s="168"/>
    </row>
    <row r="884" spans="2:27" ht="20.100000000000001" hidden="1" customHeight="1">
      <c r="B884" s="166"/>
      <c r="C884" s="167"/>
      <c r="D884" s="167"/>
      <c r="E884" s="167"/>
      <c r="F884" s="167"/>
      <c r="G884" s="168"/>
      <c r="H884" s="158"/>
      <c r="I884" s="172" t="str">
        <f>'ورود اطلاعات'!$A$2</f>
        <v>سال تحصیلی</v>
      </c>
      <c r="J884" s="173"/>
      <c r="K884" s="174"/>
      <c r="L884" s="175" t="str">
        <f>'ورود اطلاعات'!$C$2</f>
        <v>1402-1403</v>
      </c>
      <c r="M884" s="167"/>
      <c r="N884" s="167"/>
      <c r="O884" s="167"/>
      <c r="P884" s="167"/>
      <c r="Q884" s="168"/>
      <c r="R884" s="158"/>
      <c r="S884" s="172" t="str">
        <f>'ورود اطلاعات'!$A$4</f>
        <v>رشته</v>
      </c>
      <c r="T884" s="173"/>
      <c r="U884" s="174"/>
      <c r="V884" s="175" t="str">
        <f>'ورود اطلاعات'!$C$4</f>
        <v>انسانی</v>
      </c>
      <c r="W884" s="167"/>
      <c r="X884" s="167"/>
      <c r="Y884" s="167"/>
      <c r="Z884" s="167"/>
      <c r="AA884" s="168"/>
    </row>
    <row r="885" spans="2:27" ht="20.100000000000001" hidden="1" customHeight="1">
      <c r="B885" s="166"/>
      <c r="C885" s="167"/>
      <c r="D885" s="167"/>
      <c r="E885" s="167"/>
      <c r="F885" s="167"/>
      <c r="G885" s="168"/>
      <c r="H885" s="158"/>
      <c r="I885" s="172" t="str">
        <f>'ورود اطلاعات'!$A$3</f>
        <v>نوبت امتحانی</v>
      </c>
      <c r="J885" s="173"/>
      <c r="K885" s="174"/>
      <c r="L885" s="175" t="str">
        <f>'ورود اطلاعات'!$C$3</f>
        <v>نوبت اول</v>
      </c>
      <c r="M885" s="167"/>
      <c r="N885" s="167"/>
      <c r="O885" s="167"/>
      <c r="P885" s="167"/>
      <c r="Q885" s="168"/>
      <c r="R885" s="158"/>
      <c r="S885" s="172" t="str">
        <f>'لیست کنترل نمرات مستمر و پایانی'!$AO$1</f>
        <v>معدل</v>
      </c>
      <c r="T885" s="173"/>
      <c r="U885" s="174"/>
      <c r="V885" s="176">
        <f>'لیست کنترل نمرات مستمر و پایانی'!$AO$36</f>
        <v>14.068181818181818</v>
      </c>
      <c r="W885" s="167"/>
      <c r="X885" s="167"/>
      <c r="Y885" s="167"/>
      <c r="Z885" s="167"/>
      <c r="AA885" s="168"/>
    </row>
    <row r="886" spans="2:27" ht="20.100000000000001" hidden="1" customHeight="1" thickBot="1">
      <c r="B886" s="166"/>
      <c r="C886" s="167"/>
      <c r="D886" s="167"/>
      <c r="E886" s="167"/>
      <c r="F886" s="167"/>
      <c r="G886" s="168"/>
      <c r="H886" s="158"/>
      <c r="I886" s="177" t="str">
        <f>'ورود اطلاعات'!$A$5</f>
        <v>کلاس</v>
      </c>
      <c r="J886" s="178"/>
      <c r="K886" s="179"/>
      <c r="L886" s="180">
        <f>'ورود اطلاعات'!$C$5</f>
        <v>102</v>
      </c>
      <c r="M886" s="181"/>
      <c r="N886" s="181"/>
      <c r="O886" s="181"/>
      <c r="P886" s="181"/>
      <c r="Q886" s="182"/>
      <c r="R886" s="158"/>
      <c r="S886" s="177" t="str">
        <f>'لیست کنترل نمرات مستمر و پایانی'!$AP$1</f>
        <v>رتبه کلاسی</v>
      </c>
      <c r="T886" s="178"/>
      <c r="U886" s="179"/>
      <c r="V886" s="180">
        <f>'لیست کنترل نمرات مستمر و پایانی'!$AP$36</f>
        <v>29</v>
      </c>
      <c r="W886" s="181"/>
      <c r="X886" s="181"/>
      <c r="Y886" s="181"/>
      <c r="Z886" s="181"/>
      <c r="AA886" s="182"/>
    </row>
    <row r="887" spans="2:27" ht="20.100000000000001" hidden="1" customHeight="1" thickBot="1">
      <c r="B887" s="183"/>
      <c r="C887" s="184"/>
      <c r="D887" s="184"/>
      <c r="E887" s="184"/>
      <c r="F887" s="184"/>
      <c r="G887" s="185"/>
      <c r="H887" s="158"/>
      <c r="I887" s="158"/>
      <c r="J887" s="158"/>
      <c r="K887" s="158"/>
      <c r="L887" s="158"/>
      <c r="M887" s="158"/>
      <c r="N887" s="158"/>
      <c r="O887" s="158"/>
      <c r="P887" s="158"/>
      <c r="Q887" s="158"/>
      <c r="R887" s="158"/>
      <c r="S887" s="158"/>
      <c r="T887" s="158"/>
      <c r="U887" s="158"/>
      <c r="V887" s="158"/>
      <c r="W887" s="158"/>
      <c r="X887" s="158"/>
      <c r="Y887" s="158"/>
      <c r="Z887" s="158"/>
      <c r="AA887" s="158"/>
    </row>
    <row r="888" spans="2:27" ht="20.100000000000001" hidden="1" customHeight="1" thickBot="1">
      <c r="B888" s="186" t="s">
        <v>23</v>
      </c>
      <c r="C888" s="187" t="s">
        <v>9</v>
      </c>
      <c r="D888" s="188"/>
      <c r="E888" s="188"/>
      <c r="F888" s="189"/>
      <c r="G888" s="190" t="s">
        <v>20</v>
      </c>
      <c r="H888" s="191" t="s">
        <v>15</v>
      </c>
      <c r="I888" s="191" t="s">
        <v>16</v>
      </c>
      <c r="J888" s="191" t="s">
        <v>21</v>
      </c>
      <c r="K888" s="188" t="s">
        <v>22</v>
      </c>
      <c r="L888" s="188"/>
      <c r="M888" s="191" t="s">
        <v>19</v>
      </c>
      <c r="N888" s="192" t="s">
        <v>24</v>
      </c>
      <c r="O888" s="155"/>
      <c r="P888" s="156"/>
      <c r="Q888" s="156"/>
      <c r="R888" s="156"/>
      <c r="S888" s="156"/>
      <c r="T888" s="156"/>
      <c r="U888" s="156"/>
      <c r="V888" s="156"/>
      <c r="W888" s="156"/>
      <c r="X888" s="156"/>
      <c r="Y888" s="156"/>
      <c r="Z888" s="156"/>
      <c r="AA888" s="157"/>
    </row>
    <row r="889" spans="2:27" ht="20.100000000000001" hidden="1" customHeight="1">
      <c r="B889" s="193">
        <v>1</v>
      </c>
      <c r="C889" s="194" t="str">
        <f>IF('لیست کنترل نمرات مستمر و پایانی'!$C$1&gt;0,'لیست کنترل نمرات مستمر و پایانی'!$C$1,"-----")</f>
        <v>قرآن</v>
      </c>
      <c r="D889" s="195"/>
      <c r="E889" s="195"/>
      <c r="F889" s="196"/>
      <c r="G889" s="197">
        <f>IF(J889="--","--",'لیست کنترل نمرات مستمر و پایانی'!$C$2)</f>
        <v>2</v>
      </c>
      <c r="H889" s="198">
        <f>IF('لیست کنترل نمرات مستمر و پایانی'!$C$36&gt;0,'لیست کنترل نمرات مستمر و پایانی'!$C$36,"--")</f>
        <v>15</v>
      </c>
      <c r="I889" s="198">
        <f>IF('لیست کنترل نمرات مستمر و پایانی'!$D$36&gt;0,'لیست کنترل نمرات مستمر و پایانی'!$D$36,"--")</f>
        <v>15</v>
      </c>
      <c r="J889" s="198">
        <f>IF('4'!$C$36&gt;0,'4'!$C$36,"--")</f>
        <v>15</v>
      </c>
      <c r="K889" s="170">
        <f>IF(J889="--","--",'4'!$C$48)</f>
        <v>17.25</v>
      </c>
      <c r="L889" s="170"/>
      <c r="M889" s="198">
        <f>IF(J889="--","--",رتبه!$AO$36)</f>
        <v>34</v>
      </c>
      <c r="N889" s="199">
        <f t="shared" ref="N889:N907" si="32">IF(J889="--","--",J889-K889)</f>
        <v>-2.25</v>
      </c>
      <c r="O889" s="166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8"/>
    </row>
    <row r="890" spans="2:27" ht="20.100000000000001" hidden="1" customHeight="1">
      <c r="B890" s="200">
        <v>2</v>
      </c>
      <c r="C890" s="201" t="str">
        <f>IF('لیست کنترل نمرات مستمر و پایانی'!$E$1&gt;0,'لیست کنترل نمرات مستمر و پایانی'!$E$1,"-----")</f>
        <v>معارف اسلامی</v>
      </c>
      <c r="D890" s="202"/>
      <c r="E890" s="202"/>
      <c r="F890" s="203"/>
      <c r="G890" s="204">
        <f>IF(J890="--","--",'لیست کنترل نمرات مستمر و پایانی'!$E$2)</f>
        <v>2</v>
      </c>
      <c r="H890" s="205">
        <f>IF('لیست کنترل نمرات مستمر و پایانی'!$E$36&gt;0,'لیست کنترل نمرات مستمر و پایانی'!$E$36,"--")</f>
        <v>17</v>
      </c>
      <c r="I890" s="205">
        <f>IF('لیست کنترل نمرات مستمر و پایانی'!$F$36&gt;0,'لیست کنترل نمرات مستمر و پایانی'!$F$36,"--")</f>
        <v>12.5</v>
      </c>
      <c r="J890" s="205">
        <f>IF('4'!$E$36&gt;0,'4'!$E$36,"--")</f>
        <v>14</v>
      </c>
      <c r="K890" s="206">
        <f>IF(J890="--","--",'4'!$E$48)</f>
        <v>15.25</v>
      </c>
      <c r="L890" s="206"/>
      <c r="M890" s="205">
        <f>IF(J890="--","--",رتبه!$AQ$36)</f>
        <v>23</v>
      </c>
      <c r="N890" s="207">
        <f t="shared" si="32"/>
        <v>-1.25</v>
      </c>
      <c r="O890" s="166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8"/>
    </row>
    <row r="891" spans="2:27" ht="20.100000000000001" hidden="1" customHeight="1">
      <c r="B891" s="208">
        <v>3</v>
      </c>
      <c r="C891" s="209" t="str">
        <f>IF('لیست کنترل نمرات مستمر و پایانی'!$G$1&gt;0,'لیست کنترل نمرات مستمر و پایانی'!$G$1,"-----")</f>
        <v>فلسفه</v>
      </c>
      <c r="D891" s="210"/>
      <c r="E891" s="210"/>
      <c r="F891" s="211"/>
      <c r="G891" s="212">
        <f>IF(J891="--","--",'لیست کنترل نمرات مستمر و پایانی'!$G$2)</f>
        <v>2</v>
      </c>
      <c r="H891" s="213">
        <f>IF('لیست کنترل نمرات مستمر و پایانی'!$G$36&gt;0,'لیست کنترل نمرات مستمر و پایانی'!$G$36,"--")</f>
        <v>14</v>
      </c>
      <c r="I891" s="213">
        <f>IF('لیست کنترل نمرات مستمر و پایانی'!$H$36&gt;0,'لیست کنترل نمرات مستمر و پایانی'!$H$36,"--")</f>
        <v>10</v>
      </c>
      <c r="J891" s="213">
        <f>IF('4'!$G$36&gt;0,'4'!$G$36,"--")</f>
        <v>11.5</v>
      </c>
      <c r="K891" s="167">
        <f>IF(J891="--","--",'4'!$G$48)</f>
        <v>13.25</v>
      </c>
      <c r="L891" s="167"/>
      <c r="M891" s="213">
        <f>IF(J891="--","--",رتبه!$AS$36)</f>
        <v>27</v>
      </c>
      <c r="N891" s="214">
        <f t="shared" si="32"/>
        <v>-1.75</v>
      </c>
      <c r="O891" s="166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8"/>
    </row>
    <row r="892" spans="2:27" ht="20.100000000000001" hidden="1" customHeight="1">
      <c r="B892" s="200">
        <v>4</v>
      </c>
      <c r="C892" s="201" t="str">
        <f>IF('لیست کنترل نمرات مستمر و پایانی'!$I$1&gt;0,'لیست کنترل نمرات مستمر و پایانی'!$I$1,"-----")</f>
        <v>منطق</v>
      </c>
      <c r="D892" s="202"/>
      <c r="E892" s="202"/>
      <c r="F892" s="203"/>
      <c r="G892" s="204">
        <f>IF(J892="--","--",'لیست کنترل نمرات مستمر و پایانی'!$I$2)</f>
        <v>1</v>
      </c>
      <c r="H892" s="205">
        <f>IF('لیست کنترل نمرات مستمر و پایانی'!$I$36&gt;0,'لیست کنترل نمرات مستمر و پایانی'!$I$36,"--")</f>
        <v>18</v>
      </c>
      <c r="I892" s="205">
        <f>IF('لیست کنترل نمرات مستمر و پایانی'!$J$36&gt;0,'لیست کنترل نمرات مستمر و پایانی'!$J$36,"--")</f>
        <v>18</v>
      </c>
      <c r="J892" s="205">
        <f>IF('4'!$I$36&gt;0,'4'!$I$36,"--")</f>
        <v>18</v>
      </c>
      <c r="K892" s="206">
        <f>IF(J892="--","--",'4'!$I$48)</f>
        <v>18</v>
      </c>
      <c r="L892" s="206"/>
      <c r="M892" s="205">
        <f>IF(J892="--","--",رتبه!$AU$36)</f>
        <v>26</v>
      </c>
      <c r="N892" s="207">
        <f t="shared" si="32"/>
        <v>0</v>
      </c>
      <c r="O892" s="166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8"/>
    </row>
    <row r="893" spans="2:27" ht="20.100000000000001" hidden="1" customHeight="1">
      <c r="B893" s="208">
        <v>5</v>
      </c>
      <c r="C893" s="209" t="str">
        <f>IF('لیست کنترل نمرات مستمر و پایانی'!$K$1&gt;0,'لیست کنترل نمرات مستمر و پایانی'!$K$1,"-----")</f>
        <v>جامعه شناسی</v>
      </c>
      <c r="D893" s="210"/>
      <c r="E893" s="210"/>
      <c r="F893" s="211"/>
      <c r="G893" s="212">
        <f>IF(J893="--","--",'لیست کنترل نمرات مستمر و پایانی'!$K$2)</f>
        <v>3</v>
      </c>
      <c r="H893" s="213">
        <f>IF('لیست کنترل نمرات مستمر و پایانی'!$K$36&gt;0,'لیست کنترل نمرات مستمر و پایانی'!$K$36,"--")</f>
        <v>10</v>
      </c>
      <c r="I893" s="213">
        <f>IF('لیست کنترل نمرات مستمر و پایانی'!$L$36&gt;0,'لیست کنترل نمرات مستمر و پایانی'!$L$36,"--")</f>
        <v>10</v>
      </c>
      <c r="J893" s="213">
        <f>IF('4'!$K$36&gt;0,'4'!$K$36,"--")</f>
        <v>10</v>
      </c>
      <c r="K893" s="167">
        <f>IF(J893="--","--",'4'!$K$48)</f>
        <v>14.25</v>
      </c>
      <c r="L893" s="167"/>
      <c r="M893" s="213">
        <f>IF(J893="--","--",رتبه!$AW$36)</f>
        <v>30</v>
      </c>
      <c r="N893" s="214">
        <f t="shared" si="32"/>
        <v>-4.25</v>
      </c>
      <c r="O893" s="166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8"/>
    </row>
    <row r="894" spans="2:27" ht="20.100000000000001" hidden="1" customHeight="1">
      <c r="B894" s="200">
        <v>6</v>
      </c>
      <c r="C894" s="201" t="str">
        <f>IF('لیست کنترل نمرات مستمر و پایانی'!$M$1&gt;0,'لیست کنترل نمرات مستمر و پایانی'!$M$1,"-----")</f>
        <v>روان شناسی</v>
      </c>
      <c r="D894" s="202"/>
      <c r="E894" s="202"/>
      <c r="F894" s="203"/>
      <c r="G894" s="204">
        <f>IF(J894="--","--",'لیست کنترل نمرات مستمر و پایانی'!$M$2)</f>
        <v>3</v>
      </c>
      <c r="H894" s="205">
        <f>IF('لیست کنترل نمرات مستمر و پایانی'!$M$36&gt;0,'لیست کنترل نمرات مستمر و پایانی'!$M$36,"--")</f>
        <v>13</v>
      </c>
      <c r="I894" s="205">
        <f>IF('لیست کنترل نمرات مستمر و پایانی'!$N$36&gt;0,'لیست کنترل نمرات مستمر و پایانی'!$N$36,"--")</f>
        <v>7</v>
      </c>
      <c r="J894" s="205">
        <f>IF('4'!$M$36&gt;0,'4'!$M$36,"--")</f>
        <v>9</v>
      </c>
      <c r="K894" s="206">
        <f>IF(J894="--","--",'4'!$M$48)</f>
        <v>12.25</v>
      </c>
      <c r="L894" s="206"/>
      <c r="M894" s="205">
        <f>IF(J894="--","--",رتبه!$AY$36)</f>
        <v>29</v>
      </c>
      <c r="N894" s="207">
        <f t="shared" si="32"/>
        <v>-3.25</v>
      </c>
      <c r="O894" s="166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8"/>
    </row>
    <row r="895" spans="2:27" ht="20.100000000000001" hidden="1" customHeight="1">
      <c r="B895" s="208">
        <v>7</v>
      </c>
      <c r="C895" s="209" t="str">
        <f>IF('لیست کنترل نمرات مستمر و پایانی'!$O$1&gt;0,'لیست کنترل نمرات مستمر و پایانی'!$O$1,"-----")</f>
        <v>زبان انگلیسی</v>
      </c>
      <c r="D895" s="210"/>
      <c r="E895" s="210"/>
      <c r="F895" s="211"/>
      <c r="G895" s="212">
        <f>IF(J895="--","--",'لیست کنترل نمرات مستمر و پایانی'!$O$2)</f>
        <v>1</v>
      </c>
      <c r="H895" s="213">
        <f>IF('لیست کنترل نمرات مستمر و پایانی'!$O$36&gt;0,'لیست کنترل نمرات مستمر و پایانی'!$O$36,"--")</f>
        <v>8</v>
      </c>
      <c r="I895" s="213">
        <f>IF('لیست کنترل نمرات مستمر و پایانی'!$P$36&gt;0,'لیست کنترل نمرات مستمر و پایانی'!$P$36,"--")</f>
        <v>7</v>
      </c>
      <c r="J895" s="213">
        <f>IF('4'!$O$36&gt;0,'4'!$O$36,"--")</f>
        <v>7.5</v>
      </c>
      <c r="K895" s="167">
        <f>IF(J895="--","--",'4'!$O$48)</f>
        <v>11.25</v>
      </c>
      <c r="L895" s="167"/>
      <c r="M895" s="213">
        <f>IF(J895="--","--",رتبه!$BA$36)</f>
        <v>30</v>
      </c>
      <c r="N895" s="214">
        <f t="shared" si="32"/>
        <v>-3.75</v>
      </c>
      <c r="O895" s="166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8"/>
    </row>
    <row r="896" spans="2:27" ht="20.100000000000001" hidden="1" customHeight="1">
      <c r="B896" s="200">
        <v>8</v>
      </c>
      <c r="C896" s="201" t="str">
        <f>IF('لیست کنترل نمرات مستمر و پایانی'!$Q$1&gt;0,'لیست کنترل نمرات مستمر و پایانی'!$Q$1,"-----")</f>
        <v>ادبیات فارسی</v>
      </c>
      <c r="D896" s="202"/>
      <c r="E896" s="202"/>
      <c r="F896" s="203"/>
      <c r="G896" s="204">
        <f>IF(J896="--","--",'لیست کنترل نمرات مستمر و پایانی'!$Q$2)</f>
        <v>2</v>
      </c>
      <c r="H896" s="205">
        <f>IF('لیست کنترل نمرات مستمر و پایانی'!$Q$36&gt;0,'لیست کنترل نمرات مستمر و پایانی'!$Q$36,"--")</f>
        <v>3</v>
      </c>
      <c r="I896" s="205">
        <f>IF('لیست کنترل نمرات مستمر و پایانی'!$R$36&gt;0,'لیست کنترل نمرات مستمر و پایانی'!$R$36,"--")</f>
        <v>2</v>
      </c>
      <c r="J896" s="205">
        <f>IF('4'!$Q$36&gt;0,'4'!$Q$36,"--")</f>
        <v>2.5</v>
      </c>
      <c r="K896" s="206">
        <f>IF(J896="--","--",'4'!$Q$48)</f>
        <v>8.25</v>
      </c>
      <c r="L896" s="206"/>
      <c r="M896" s="205">
        <f>IF(J896="--","--",رتبه!$BC$36)</f>
        <v>41</v>
      </c>
      <c r="N896" s="207">
        <f t="shared" si="32"/>
        <v>-5.75</v>
      </c>
      <c r="O896" s="166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8"/>
    </row>
    <row r="897" spans="1:28" ht="20.100000000000001" hidden="1" customHeight="1">
      <c r="B897" s="208">
        <v>9</v>
      </c>
      <c r="C897" s="209" t="str">
        <f>IF('لیست کنترل نمرات مستمر و پایانی'!$S$1&gt;0,'لیست کنترل نمرات مستمر و پایانی'!$S$1,"-----")</f>
        <v>قافیه و عروض</v>
      </c>
      <c r="D897" s="210"/>
      <c r="E897" s="210"/>
      <c r="F897" s="211"/>
      <c r="G897" s="212">
        <f>IF(J897="--","--",'لیست کنترل نمرات مستمر و پایانی'!$S$2)</f>
        <v>2</v>
      </c>
      <c r="H897" s="213">
        <f>IF('لیست کنترل نمرات مستمر و پایانی'!$S$36&gt;0,'لیست کنترل نمرات مستمر و پایانی'!$S$36,"--")</f>
        <v>17</v>
      </c>
      <c r="I897" s="213">
        <f>IF('لیست کنترل نمرات مستمر و پایانی'!$T$36&gt;0,'لیست کنترل نمرات مستمر و پایانی'!$T$36,"--")</f>
        <v>4.5</v>
      </c>
      <c r="J897" s="213">
        <f>IF('4'!$S$36&gt;0,'4'!$S$36,"--")</f>
        <v>8.75</v>
      </c>
      <c r="K897" s="167">
        <f>IF(J897="--","--",'4'!$S$48)</f>
        <v>11.5</v>
      </c>
      <c r="L897" s="167"/>
      <c r="M897" s="213">
        <f>IF(J897="--","--",رتبه!$BE$36)</f>
        <v>31</v>
      </c>
      <c r="N897" s="214">
        <f t="shared" si="32"/>
        <v>-2.75</v>
      </c>
      <c r="O897" s="166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8"/>
    </row>
    <row r="898" spans="1:28" ht="20.100000000000001" hidden="1" customHeight="1">
      <c r="B898" s="200">
        <v>10</v>
      </c>
      <c r="C898" s="201" t="str">
        <f>IF('لیست کنترل نمرات مستمر و پایانی'!$U$1&gt;0,'لیست کنترل نمرات مستمر و پایانی'!$U$1,"-----")</f>
        <v>عربی</v>
      </c>
      <c r="D898" s="202"/>
      <c r="E898" s="202"/>
      <c r="F898" s="203"/>
      <c r="G898" s="204">
        <f>IF(J898="--","--",'لیست کنترل نمرات مستمر و پایانی'!$U$2)</f>
        <v>2</v>
      </c>
      <c r="H898" s="205">
        <f>IF('لیست کنترل نمرات مستمر و پایانی'!$U$36&gt;0,'لیست کنترل نمرات مستمر و پایانی'!$U$36,"--")</f>
        <v>20</v>
      </c>
      <c r="I898" s="205">
        <f>IF('لیست کنترل نمرات مستمر و پایانی'!$V$36&gt;0,'لیست کنترل نمرات مستمر و پایانی'!$V$36,"--")</f>
        <v>20</v>
      </c>
      <c r="J898" s="205">
        <f>IF('4'!$U$36&gt;0,'4'!$U$36,"--")</f>
        <v>20</v>
      </c>
      <c r="K898" s="206">
        <f>IF(J898="--","--",'4'!$U$48)</f>
        <v>19.25</v>
      </c>
      <c r="L898" s="206"/>
      <c r="M898" s="205">
        <f>IF(J898="--","--",رتبه!$BG$36)</f>
        <v>1</v>
      </c>
      <c r="N898" s="207">
        <f t="shared" si="32"/>
        <v>0.75</v>
      </c>
      <c r="O898" s="166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8"/>
    </row>
    <row r="899" spans="1:28" ht="20.100000000000001" hidden="1" customHeight="1">
      <c r="B899" s="208">
        <v>11</v>
      </c>
      <c r="C899" s="209" t="str">
        <f>IF('لیست کنترل نمرات مستمر و پایانی'!$W$1&gt;0,'لیست کنترل نمرات مستمر و پایانی'!$W$1,"-----")</f>
        <v>ریاضی</v>
      </c>
      <c r="D899" s="210"/>
      <c r="E899" s="210"/>
      <c r="F899" s="211"/>
      <c r="G899" s="212">
        <f>IF(J899="--","--",'لیست کنترل نمرات مستمر و پایانی'!$W$2)</f>
        <v>4</v>
      </c>
      <c r="H899" s="213">
        <f>IF('لیست کنترل نمرات مستمر و پایانی'!$W$36&gt;0,'لیست کنترل نمرات مستمر و پایانی'!$W$36,"--")</f>
        <v>8</v>
      </c>
      <c r="I899" s="213">
        <f>IF('لیست کنترل نمرات مستمر و پایانی'!$X$36&gt;0,'لیست کنترل نمرات مستمر و پایانی'!$X$36,"--")</f>
        <v>8</v>
      </c>
      <c r="J899" s="213">
        <f>IF('4'!$W$36&gt;0,'4'!$W$36,"--")</f>
        <v>8</v>
      </c>
      <c r="K899" s="167">
        <f>IF(J899="--","--",'4'!$W$48)</f>
        <v>12.5</v>
      </c>
      <c r="L899" s="167"/>
      <c r="M899" s="213">
        <f>IF(J899="--","--",رتبه!$BI$36)</f>
        <v>33</v>
      </c>
      <c r="N899" s="214">
        <f t="shared" si="32"/>
        <v>-4.5</v>
      </c>
      <c r="O899" s="166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8"/>
    </row>
    <row r="900" spans="1:28" ht="20.100000000000001" hidden="1" customHeight="1">
      <c r="B900" s="200">
        <v>12</v>
      </c>
      <c r="C900" s="201" t="str">
        <f>IF('لیست کنترل نمرات مستمر و پایانی'!$Y$1&gt;0,'لیست کنترل نمرات مستمر و پایانی'!$Y$1,"-----")</f>
        <v>زیست شناسی</v>
      </c>
      <c r="D900" s="202"/>
      <c r="E900" s="202"/>
      <c r="F900" s="203"/>
      <c r="G900" s="204">
        <f>IF(J900="--","--",'لیست کنترل نمرات مستمر و پایانی'!$Y$2)</f>
        <v>4</v>
      </c>
      <c r="H900" s="205">
        <f>IF('لیست کنترل نمرات مستمر و پایانی'!$Y$36&gt;0,'لیست کنترل نمرات مستمر و پایانی'!$Y$36,"--")</f>
        <v>17</v>
      </c>
      <c r="I900" s="205">
        <f>IF('لیست کنترل نمرات مستمر و پایانی'!$Z$36&gt;0,'لیست کنترل نمرات مستمر و پایانی'!$Z$36,"--")</f>
        <v>18</v>
      </c>
      <c r="J900" s="205">
        <f>IF('4'!$Y$36&gt;0,'4'!$Y$36,"--")</f>
        <v>17.75</v>
      </c>
      <c r="K900" s="206">
        <f>IF(J900="--","--",'4'!$Y$48)</f>
        <v>17</v>
      </c>
      <c r="L900" s="206"/>
      <c r="M900" s="205">
        <f>IF(J900="--","--",رتبه!$BK$36)</f>
        <v>27</v>
      </c>
      <c r="N900" s="207">
        <f t="shared" si="32"/>
        <v>0.75</v>
      </c>
      <c r="O900" s="166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8"/>
    </row>
    <row r="901" spans="1:28" ht="20.100000000000001" hidden="1" customHeight="1">
      <c r="B901" s="208">
        <v>13</v>
      </c>
      <c r="C901" s="209" t="str">
        <f>IF('لیست کنترل نمرات مستمر و پایانی'!$AA$1&gt;0,'لیست کنترل نمرات مستمر و پایانی'!$AA$1,"-----")</f>
        <v>جغرافیای استان</v>
      </c>
      <c r="D901" s="210"/>
      <c r="E901" s="210"/>
      <c r="F901" s="211"/>
      <c r="G901" s="212">
        <f>IF(J901="--","--",'لیست کنترل نمرات مستمر و پایانی'!$AA$2)</f>
        <v>3</v>
      </c>
      <c r="H901" s="213">
        <f>IF('لیست کنترل نمرات مستمر و پایانی'!$AA$36&gt;0,'لیست کنترل نمرات مستمر و پایانی'!$AA$36,"--")</f>
        <v>18</v>
      </c>
      <c r="I901" s="213">
        <f>IF('لیست کنترل نمرات مستمر و پایانی'!$AB$36&gt;0,'لیست کنترل نمرات مستمر و پایانی'!$AB$36,"--")</f>
        <v>18</v>
      </c>
      <c r="J901" s="213">
        <f>IF('4'!$AA$36&gt;0,'4'!$AA$36,"--")</f>
        <v>18</v>
      </c>
      <c r="K901" s="167">
        <f>IF(J901="--","--",'4'!$AA$48)</f>
        <v>16.5</v>
      </c>
      <c r="L901" s="167"/>
      <c r="M901" s="213">
        <f>IF(J901="--","--",رتبه!$BM$36)</f>
        <v>25</v>
      </c>
      <c r="N901" s="214">
        <f t="shared" si="32"/>
        <v>1.5</v>
      </c>
      <c r="O901" s="166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8"/>
    </row>
    <row r="902" spans="1:28" ht="20.100000000000001" hidden="1" customHeight="1">
      <c r="B902" s="200">
        <v>14</v>
      </c>
      <c r="C902" s="201" t="str">
        <f>IF('لیست کنترل نمرات مستمر و پایانی'!$AC$1&gt;0,'لیست کنترل نمرات مستمر و پایانی'!$AC$1,"-----")</f>
        <v>نگارش</v>
      </c>
      <c r="D902" s="202"/>
      <c r="E902" s="202"/>
      <c r="F902" s="203"/>
      <c r="G902" s="204">
        <f>IF(J902="--","--",'لیست کنترل نمرات مستمر و پایانی'!$AC$2)</f>
        <v>2</v>
      </c>
      <c r="H902" s="205">
        <f>IF('لیست کنترل نمرات مستمر و پایانی'!$AC$36&gt;0,'لیست کنترل نمرات مستمر و پایانی'!$AC$36,"--")</f>
        <v>20</v>
      </c>
      <c r="I902" s="205">
        <f>IF('لیست کنترل نمرات مستمر و پایانی'!$AD$36&gt;0,'لیست کنترل نمرات مستمر و پایانی'!$AD$36,"--")</f>
        <v>20</v>
      </c>
      <c r="J902" s="205">
        <f>IF('4'!$AC$36&gt;0,'4'!$AC$36,"--")</f>
        <v>20</v>
      </c>
      <c r="K902" s="206">
        <f>IF(J902="--","--",'4'!$AC$48)</f>
        <v>19.75</v>
      </c>
      <c r="L902" s="206"/>
      <c r="M902" s="205">
        <f>IF(J902="--","--",رتبه!$BO$36)</f>
        <v>1</v>
      </c>
      <c r="N902" s="207">
        <f t="shared" si="32"/>
        <v>0.25</v>
      </c>
      <c r="O902" s="166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8"/>
    </row>
    <row r="903" spans="1:28" ht="20.100000000000001" hidden="1" customHeight="1">
      <c r="B903" s="208">
        <v>15</v>
      </c>
      <c r="C903" s="209" t="str">
        <f>IF('لیست کنترل نمرات مستمر و پایانی'!$AE$1&gt;0,'لیست کنترل نمرات مستمر و پایانی'!$AE$1,"-----")</f>
        <v>متون ادبی</v>
      </c>
      <c r="D903" s="210"/>
      <c r="E903" s="210"/>
      <c r="F903" s="211"/>
      <c r="G903" s="212">
        <f>IF(J903="--","--",'لیست کنترل نمرات مستمر و پایانی'!$AE$2)</f>
        <v>2</v>
      </c>
      <c r="H903" s="213">
        <f>IF('لیست کنترل نمرات مستمر و پایانی'!$AE$36&gt;0,'لیست کنترل نمرات مستمر و پایانی'!$AE$36,"--")</f>
        <v>20</v>
      </c>
      <c r="I903" s="213">
        <f>IF('لیست کنترل نمرات مستمر و پایانی'!$AF$36&gt;0,'لیست کنترل نمرات مستمر و پایانی'!$AF$36,"--")</f>
        <v>18</v>
      </c>
      <c r="J903" s="213">
        <f>IF('4'!$AE$36&gt;0,'4'!$AE$36,"--")</f>
        <v>18.75</v>
      </c>
      <c r="K903" s="167">
        <f>IF(J903="--","--",'4'!$AE$48)</f>
        <v>19.25</v>
      </c>
      <c r="L903" s="167"/>
      <c r="M903" s="213">
        <f>IF(J903="--","--",رتبه!$BQ$36)</f>
        <v>31</v>
      </c>
      <c r="N903" s="214">
        <f t="shared" si="32"/>
        <v>-0.5</v>
      </c>
      <c r="O903" s="166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8"/>
    </row>
    <row r="904" spans="1:28" ht="20.100000000000001" hidden="1" customHeight="1">
      <c r="B904" s="200">
        <v>16</v>
      </c>
      <c r="C904" s="201" t="str">
        <f>IF('لیست کنترل نمرات مستمر و پایانی'!$AG$1&gt;0,'لیست کنترل نمرات مستمر و پایانی'!$AG$1,"-----")</f>
        <v>آمادگی دفاعی</v>
      </c>
      <c r="D904" s="202"/>
      <c r="E904" s="202"/>
      <c r="F904" s="203"/>
      <c r="G904" s="204">
        <f>IF(J904="--","--",'لیست کنترل نمرات مستمر و پایانی'!$AG$2)</f>
        <v>3</v>
      </c>
      <c r="H904" s="205">
        <f>IF('لیست کنترل نمرات مستمر و پایانی'!$AG$36&gt;0,'لیست کنترل نمرات مستمر و پایانی'!$AG$36,"--")</f>
        <v>20</v>
      </c>
      <c r="I904" s="205">
        <f>IF('لیست کنترل نمرات مستمر و پایانی'!$AH$36&gt;0,'لیست کنترل نمرات مستمر و پایانی'!$AH$36,"--")</f>
        <v>20</v>
      </c>
      <c r="J904" s="205">
        <f>IF('4'!$AG$36&gt;0,'4'!$AG$36,"--")</f>
        <v>20</v>
      </c>
      <c r="K904" s="206">
        <f>IF(J904="--","--",'4'!$AG$48)</f>
        <v>17.25</v>
      </c>
      <c r="L904" s="206"/>
      <c r="M904" s="205">
        <f>IF(J904="--","--",رتبه!$BS$36)</f>
        <v>1</v>
      </c>
      <c r="N904" s="207">
        <f t="shared" si="32"/>
        <v>2.75</v>
      </c>
      <c r="O904" s="166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8"/>
    </row>
    <row r="905" spans="1:28" ht="20.100000000000001" hidden="1" customHeight="1">
      <c r="B905" s="208">
        <v>17</v>
      </c>
      <c r="C905" s="209" t="str">
        <f>IF('لیست کنترل نمرات مستمر و پایانی'!$AI$1&gt;0,'لیست کنترل نمرات مستمر و پایانی'!$AI$1,"-----")</f>
        <v>تاریخ</v>
      </c>
      <c r="D905" s="210"/>
      <c r="E905" s="210"/>
      <c r="F905" s="211"/>
      <c r="G905" s="212">
        <f>IF(J905="--","--",'لیست کنترل نمرات مستمر و پایانی'!$AI$2)</f>
        <v>2</v>
      </c>
      <c r="H905" s="213">
        <f>IF('لیست کنترل نمرات مستمر و پایانی'!$AI$36&gt;0,'لیست کنترل نمرات مستمر و پایانی'!$AI$36,"--")</f>
        <v>20</v>
      </c>
      <c r="I905" s="213">
        <f>IF('لیست کنترل نمرات مستمر و پایانی'!$AJ$36&gt;0,'لیست کنترل نمرات مستمر و پایانی'!$AJ$36,"--")</f>
        <v>20</v>
      </c>
      <c r="J905" s="213">
        <f>IF('4'!$AI$36&gt;0,'4'!$AI$36,"--")</f>
        <v>20</v>
      </c>
      <c r="K905" s="167">
        <f>IF(J905="--","--",'4'!$AI$48)</f>
        <v>18.75</v>
      </c>
      <c r="L905" s="167"/>
      <c r="M905" s="213">
        <f>IF(J905="--","--",رتبه!$BU$36)</f>
        <v>1</v>
      </c>
      <c r="N905" s="214">
        <f t="shared" si="32"/>
        <v>1.25</v>
      </c>
      <c r="O905" s="166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8"/>
    </row>
    <row r="906" spans="1:28" ht="20.100000000000001" hidden="1" customHeight="1">
      <c r="B906" s="200">
        <v>18</v>
      </c>
      <c r="C906" s="201" t="str">
        <f>IF('لیست کنترل نمرات مستمر و پایانی'!$AK$1&gt;0,'لیست کنترل نمرات مستمر و پایانی'!$AK$1,"-----")</f>
        <v>تربیت بدنی</v>
      </c>
      <c r="D906" s="202"/>
      <c r="E906" s="202"/>
      <c r="F906" s="203"/>
      <c r="G906" s="204">
        <f>IF(J906="--","--",'لیست کنترل نمرات مستمر و پایانی'!$AK$2)</f>
        <v>2</v>
      </c>
      <c r="H906" s="205" t="str">
        <f>IF('لیست کنترل نمرات مستمر و پایانی'!$AK$36&gt;0,'لیست کنترل نمرات مستمر و پایانی'!$AK$36,"--")</f>
        <v>--</v>
      </c>
      <c r="I906" s="205">
        <f>IF('لیست کنترل نمرات مستمر و پایانی'!$AL$36&gt;0,'لیست کنترل نمرات مستمر و پایانی'!$AL$36,"--")</f>
        <v>20</v>
      </c>
      <c r="J906" s="205">
        <f>IF('4'!$AK$36&gt;0,'4'!$AK$36,"--")</f>
        <v>20</v>
      </c>
      <c r="K906" s="206">
        <f>IF(J906="--","--",'4'!$AK$48)</f>
        <v>18.75</v>
      </c>
      <c r="L906" s="206"/>
      <c r="M906" s="205">
        <f>IF(J906="--","--",رتبه!$BW$36)</f>
        <v>1</v>
      </c>
      <c r="N906" s="207">
        <f t="shared" si="32"/>
        <v>1.25</v>
      </c>
      <c r="O906" s="166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8"/>
    </row>
    <row r="907" spans="1:28" ht="20.100000000000001" hidden="1" customHeight="1" thickBot="1">
      <c r="B907" s="215">
        <v>19</v>
      </c>
      <c r="C907" s="216" t="str">
        <f>IF('لیست کنترل نمرات مستمر و پایانی'!$AM$1&gt;0,'لیست کنترل نمرات مستمر و پایانی'!$AM$1,"-----")</f>
        <v>انضباط</v>
      </c>
      <c r="D907" s="217"/>
      <c r="E907" s="217"/>
      <c r="F907" s="218"/>
      <c r="G907" s="219">
        <f>IF(J907="--","--",'لیست کنترل نمرات مستمر و پایانی'!$AM$2)</f>
        <v>2</v>
      </c>
      <c r="H907" s="220" t="str">
        <f>IF('لیست کنترل نمرات مستمر و پایانی'!$AM$36&gt;0,'لیست کنترل نمرات مستمر و پایانی'!$AM$36,"--")</f>
        <v>--</v>
      </c>
      <c r="I907" s="220">
        <f>IF('لیست کنترل نمرات مستمر و پایانی'!$AN$36&gt;0,'لیست کنترل نمرات مستمر و پایانی'!$AN$36,"--")</f>
        <v>10</v>
      </c>
      <c r="J907" s="220">
        <f>IF('4'!$AM$36&gt;0,'4'!$AM$36,"--")</f>
        <v>10</v>
      </c>
      <c r="K907" s="181">
        <f>IF(J907="--","--",'4'!$AM$48)</f>
        <v>14.5</v>
      </c>
      <c r="L907" s="181"/>
      <c r="M907" s="220">
        <f>IF(J907="--","--",رتبه!$BY$36)</f>
        <v>32</v>
      </c>
      <c r="N907" s="221">
        <f t="shared" si="32"/>
        <v>-4.5</v>
      </c>
      <c r="O907" s="222"/>
      <c r="P907" s="181"/>
      <c r="Q907" s="181"/>
      <c r="R907" s="181"/>
      <c r="S907" s="181"/>
      <c r="T907" s="181"/>
      <c r="U907" s="181"/>
      <c r="V907" s="181"/>
      <c r="W907" s="181"/>
      <c r="X907" s="181"/>
      <c r="Y907" s="181"/>
      <c r="Z907" s="181"/>
      <c r="AA907" s="182"/>
    </row>
    <row r="908" spans="1:28" ht="20.100000000000001" hidden="1" customHeight="1">
      <c r="B908" s="223"/>
      <c r="C908" s="224"/>
      <c r="D908" s="224"/>
      <c r="E908" s="224"/>
      <c r="F908" s="224"/>
      <c r="G908" s="225"/>
      <c r="H908" s="223"/>
      <c r="I908" s="223"/>
      <c r="J908" s="223"/>
      <c r="K908" s="223"/>
      <c r="L908" s="223"/>
      <c r="M908" s="223"/>
      <c r="N908" s="223"/>
      <c r="O908" s="223"/>
      <c r="P908" s="223"/>
      <c r="Q908" s="223"/>
      <c r="R908" s="223"/>
      <c r="S908" s="223"/>
      <c r="T908" s="223"/>
      <c r="U908" s="223"/>
      <c r="V908" s="223"/>
      <c r="W908" s="223"/>
      <c r="X908" s="223"/>
      <c r="Y908" s="223"/>
      <c r="Z908" s="223"/>
      <c r="AA908" s="223"/>
    </row>
    <row r="909" spans="1:28" ht="20.100000000000001" hidden="1" customHeight="1" thickBot="1">
      <c r="A909" s="226"/>
      <c r="B909" s="226"/>
      <c r="C909" s="226"/>
      <c r="D909" s="226"/>
      <c r="E909" s="226"/>
      <c r="F909" s="226"/>
      <c r="G909" s="226"/>
      <c r="H909" s="226"/>
      <c r="I909" s="226"/>
      <c r="J909" s="226"/>
      <c r="K909" s="226"/>
      <c r="L909" s="226"/>
      <c r="M909" s="226"/>
      <c r="N909" s="226"/>
      <c r="O909" s="226"/>
      <c r="P909" s="226"/>
      <c r="Q909" s="226"/>
      <c r="R909" s="226"/>
      <c r="S909" s="226"/>
      <c r="T909" s="226"/>
      <c r="U909" s="226"/>
      <c r="V909" s="226"/>
      <c r="W909" s="226"/>
      <c r="X909" s="226"/>
      <c r="Y909" s="226"/>
      <c r="Z909" s="226"/>
      <c r="AA909" s="226"/>
      <c r="AB909" s="226"/>
    </row>
    <row r="910" spans="1:28" ht="20.100000000000001" hidden="1" customHeight="1" thickBot="1">
      <c r="B910" s="155"/>
      <c r="C910" s="156"/>
      <c r="D910" s="156"/>
      <c r="E910" s="156"/>
      <c r="F910" s="156"/>
      <c r="G910" s="157"/>
      <c r="H910" s="158"/>
      <c r="I910" s="159" t="str">
        <f>'ورود اطلاعات'!$C$6</f>
        <v>مدیریت آموزش و پرورش تهران</v>
      </c>
      <c r="J910" s="160"/>
      <c r="K910" s="160"/>
      <c r="L910" s="160"/>
      <c r="M910" s="160"/>
      <c r="N910" s="160"/>
      <c r="O910" s="160"/>
      <c r="P910" s="160"/>
      <c r="Q910" s="161"/>
      <c r="R910" s="158"/>
      <c r="S910" s="162" t="str">
        <f>'ورود نمرات'!$A$3</f>
        <v>نام</v>
      </c>
      <c r="T910" s="163"/>
      <c r="U910" s="164"/>
      <c r="V910" s="165" t="str">
        <f>'ورود نمرات'!$A$37</f>
        <v xml:space="preserve">ماهان </v>
      </c>
      <c r="W910" s="156"/>
      <c r="X910" s="156"/>
      <c r="Y910" s="156"/>
      <c r="Z910" s="156"/>
      <c r="AA910" s="157"/>
    </row>
    <row r="911" spans="1:28" ht="20.100000000000001" hidden="1" customHeight="1">
      <c r="B911" s="166"/>
      <c r="C911" s="167"/>
      <c r="D911" s="167"/>
      <c r="E911" s="167"/>
      <c r="F911" s="167"/>
      <c r="G911" s="168"/>
      <c r="H911" s="158"/>
      <c r="I911" s="162" t="str">
        <f>'ورود اطلاعات'!$A$7</f>
        <v>نام واحد آموزشی</v>
      </c>
      <c r="J911" s="163"/>
      <c r="K911" s="164"/>
      <c r="L911" s="169" t="str">
        <f>'ورود اطلاعات'!$C$7</f>
        <v>دبیرستان دانش پسند</v>
      </c>
      <c r="M911" s="170"/>
      <c r="N911" s="170"/>
      <c r="O911" s="170"/>
      <c r="P911" s="170"/>
      <c r="Q911" s="171"/>
      <c r="R911" s="158"/>
      <c r="S911" s="172" t="str">
        <f>'ورود نمرات'!$B$3</f>
        <v>نام خانوادگی</v>
      </c>
      <c r="T911" s="173"/>
      <c r="U911" s="174"/>
      <c r="V911" s="175" t="str">
        <f>'ورود نمرات'!$B$37</f>
        <v>هزاوه</v>
      </c>
      <c r="W911" s="167"/>
      <c r="X911" s="167"/>
      <c r="Y911" s="167"/>
      <c r="Z911" s="167"/>
      <c r="AA911" s="168"/>
    </row>
    <row r="912" spans="1:28" ht="20.100000000000001" hidden="1" customHeight="1">
      <c r="B912" s="166"/>
      <c r="C912" s="167"/>
      <c r="D912" s="167"/>
      <c r="E912" s="167"/>
      <c r="F912" s="167"/>
      <c r="G912" s="168"/>
      <c r="H912" s="158"/>
      <c r="I912" s="172" t="str">
        <f>'ورود اطلاعات'!$A$2</f>
        <v>سال تحصیلی</v>
      </c>
      <c r="J912" s="173"/>
      <c r="K912" s="174"/>
      <c r="L912" s="175" t="str">
        <f>'ورود اطلاعات'!$C$2</f>
        <v>1402-1403</v>
      </c>
      <c r="M912" s="167"/>
      <c r="N912" s="167"/>
      <c r="O912" s="167"/>
      <c r="P912" s="167"/>
      <c r="Q912" s="168"/>
      <c r="R912" s="158"/>
      <c r="S912" s="172" t="str">
        <f>'ورود اطلاعات'!$A$4</f>
        <v>رشته</v>
      </c>
      <c r="T912" s="173"/>
      <c r="U912" s="174"/>
      <c r="V912" s="175" t="str">
        <f>'ورود اطلاعات'!$C$4</f>
        <v>انسانی</v>
      </c>
      <c r="W912" s="167"/>
      <c r="X912" s="167"/>
      <c r="Y912" s="167"/>
      <c r="Z912" s="167"/>
      <c r="AA912" s="168"/>
    </row>
    <row r="913" spans="2:27" ht="20.100000000000001" hidden="1" customHeight="1">
      <c r="B913" s="166"/>
      <c r="C913" s="167"/>
      <c r="D913" s="167"/>
      <c r="E913" s="167"/>
      <c r="F913" s="167"/>
      <c r="G913" s="168"/>
      <c r="H913" s="158"/>
      <c r="I913" s="172" t="str">
        <f>'ورود اطلاعات'!$A$3</f>
        <v>نوبت امتحانی</v>
      </c>
      <c r="J913" s="173"/>
      <c r="K913" s="174"/>
      <c r="L913" s="175" t="str">
        <f>'ورود اطلاعات'!$C$3</f>
        <v>نوبت اول</v>
      </c>
      <c r="M913" s="167"/>
      <c r="N913" s="167"/>
      <c r="O913" s="167"/>
      <c r="P913" s="167"/>
      <c r="Q913" s="168"/>
      <c r="R913" s="158"/>
      <c r="S913" s="172" t="str">
        <f>'لیست کنترل نمرات مستمر و پایانی'!$AO$1</f>
        <v>معدل</v>
      </c>
      <c r="T913" s="173"/>
      <c r="U913" s="174"/>
      <c r="V913" s="176">
        <f>'لیست کنترل نمرات مستمر و پایانی'!$AO$37</f>
        <v>11.522727272727272</v>
      </c>
      <c r="W913" s="167"/>
      <c r="X913" s="167"/>
      <c r="Y913" s="167"/>
      <c r="Z913" s="167"/>
      <c r="AA913" s="168"/>
    </row>
    <row r="914" spans="2:27" ht="20.100000000000001" hidden="1" customHeight="1" thickBot="1">
      <c r="B914" s="166"/>
      <c r="C914" s="167"/>
      <c r="D914" s="167"/>
      <c r="E914" s="167"/>
      <c r="F914" s="167"/>
      <c r="G914" s="168"/>
      <c r="H914" s="158"/>
      <c r="I914" s="177" t="str">
        <f>'ورود اطلاعات'!$A$5</f>
        <v>کلاس</v>
      </c>
      <c r="J914" s="178"/>
      <c r="K914" s="179"/>
      <c r="L914" s="180">
        <f>'ورود اطلاعات'!$C$5</f>
        <v>102</v>
      </c>
      <c r="M914" s="181"/>
      <c r="N914" s="181"/>
      <c r="O914" s="181"/>
      <c r="P914" s="181"/>
      <c r="Q914" s="182"/>
      <c r="R914" s="158"/>
      <c r="S914" s="177" t="str">
        <f>'لیست کنترل نمرات مستمر و پایانی'!$AP$1</f>
        <v>رتبه کلاسی</v>
      </c>
      <c r="T914" s="178"/>
      <c r="U914" s="179"/>
      <c r="V914" s="180">
        <f>'لیست کنترل نمرات مستمر و پایانی'!$AP$37</f>
        <v>42</v>
      </c>
      <c r="W914" s="181"/>
      <c r="X914" s="181"/>
      <c r="Y914" s="181"/>
      <c r="Z914" s="181"/>
      <c r="AA914" s="182"/>
    </row>
    <row r="915" spans="2:27" ht="20.100000000000001" hidden="1" customHeight="1" thickBot="1">
      <c r="B915" s="183"/>
      <c r="C915" s="184"/>
      <c r="D915" s="184"/>
      <c r="E915" s="184"/>
      <c r="F915" s="184"/>
      <c r="G915" s="185"/>
      <c r="H915" s="158"/>
      <c r="I915" s="158"/>
      <c r="J915" s="158"/>
      <c r="K915" s="158"/>
      <c r="L915" s="158"/>
      <c r="M915" s="158"/>
      <c r="N915" s="158"/>
      <c r="O915" s="158"/>
      <c r="P915" s="158"/>
      <c r="Q915" s="158"/>
      <c r="R915" s="158"/>
      <c r="S915" s="158"/>
      <c r="T915" s="158"/>
      <c r="U915" s="158"/>
      <c r="V915" s="158"/>
      <c r="W915" s="158"/>
      <c r="X915" s="158"/>
      <c r="Y915" s="158"/>
      <c r="Z915" s="158"/>
      <c r="AA915" s="158"/>
    </row>
    <row r="916" spans="2:27" ht="20.100000000000001" hidden="1" customHeight="1" thickBot="1">
      <c r="B916" s="186" t="s">
        <v>23</v>
      </c>
      <c r="C916" s="187" t="s">
        <v>9</v>
      </c>
      <c r="D916" s="188"/>
      <c r="E916" s="188"/>
      <c r="F916" s="189"/>
      <c r="G916" s="190" t="s">
        <v>20</v>
      </c>
      <c r="H916" s="191" t="s">
        <v>15</v>
      </c>
      <c r="I916" s="191" t="s">
        <v>16</v>
      </c>
      <c r="J916" s="191" t="s">
        <v>21</v>
      </c>
      <c r="K916" s="188" t="s">
        <v>22</v>
      </c>
      <c r="L916" s="188"/>
      <c r="M916" s="191" t="s">
        <v>19</v>
      </c>
      <c r="N916" s="192" t="s">
        <v>24</v>
      </c>
      <c r="O916" s="155"/>
      <c r="P916" s="156"/>
      <c r="Q916" s="156"/>
      <c r="R916" s="156"/>
      <c r="S916" s="156"/>
      <c r="T916" s="156"/>
      <c r="U916" s="156"/>
      <c r="V916" s="156"/>
      <c r="W916" s="156"/>
      <c r="X916" s="156"/>
      <c r="Y916" s="156"/>
      <c r="Z916" s="156"/>
      <c r="AA916" s="157"/>
    </row>
    <row r="917" spans="2:27" ht="20.100000000000001" hidden="1" customHeight="1">
      <c r="B917" s="193">
        <v>1</v>
      </c>
      <c r="C917" s="194" t="str">
        <f>IF('لیست کنترل نمرات مستمر و پایانی'!$C$1&gt;0,'لیست کنترل نمرات مستمر و پایانی'!$C$1,"-----")</f>
        <v>قرآن</v>
      </c>
      <c r="D917" s="195"/>
      <c r="E917" s="195"/>
      <c r="F917" s="196"/>
      <c r="G917" s="197">
        <f>IF(J917="--","--",'لیست کنترل نمرات مستمر و پایانی'!$C$2)</f>
        <v>2</v>
      </c>
      <c r="H917" s="198">
        <f>IF('لیست کنترل نمرات مستمر و پایانی'!$C$37&gt;0,'لیست کنترل نمرات مستمر و پایانی'!$C$37,"--")</f>
        <v>17</v>
      </c>
      <c r="I917" s="198">
        <f>IF('لیست کنترل نمرات مستمر و پایانی'!$D$37&gt;0,'لیست کنترل نمرات مستمر و پایانی'!$D$37,"--")</f>
        <v>16</v>
      </c>
      <c r="J917" s="198">
        <f>IF('4'!$C$37&gt;0,'4'!$C$37,"--")</f>
        <v>16.5</v>
      </c>
      <c r="K917" s="170">
        <f>IF(J917="--","--",'4'!$C$48)</f>
        <v>17.25</v>
      </c>
      <c r="L917" s="170"/>
      <c r="M917" s="198">
        <f>IF(J917="--","--",رتبه!$AO$37)</f>
        <v>30</v>
      </c>
      <c r="N917" s="199">
        <f t="shared" ref="N917:N935" si="33">IF(J917="--","--",J917-K917)</f>
        <v>-0.75</v>
      </c>
      <c r="O917" s="166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8"/>
    </row>
    <row r="918" spans="2:27" ht="20.100000000000001" hidden="1" customHeight="1">
      <c r="B918" s="200">
        <v>2</v>
      </c>
      <c r="C918" s="201" t="str">
        <f>IF('لیست کنترل نمرات مستمر و پایانی'!$E$1&gt;0,'لیست کنترل نمرات مستمر و پایانی'!$E$1,"-----")</f>
        <v>معارف اسلامی</v>
      </c>
      <c r="D918" s="202"/>
      <c r="E918" s="202"/>
      <c r="F918" s="203"/>
      <c r="G918" s="204">
        <f>IF(J918="--","--",'لیست کنترل نمرات مستمر و پایانی'!$E$2)</f>
        <v>2</v>
      </c>
      <c r="H918" s="205">
        <f>IF('لیست کنترل نمرات مستمر و پایانی'!$E$37&gt;0,'لیست کنترل نمرات مستمر و پایانی'!$E$37,"--")</f>
        <v>14</v>
      </c>
      <c r="I918" s="205">
        <f>IF('لیست کنترل نمرات مستمر و پایانی'!$F$37&gt;0,'لیست کنترل نمرات مستمر و پایانی'!$F$37,"--")</f>
        <v>9</v>
      </c>
      <c r="J918" s="205">
        <f>IF('4'!$E$37&gt;0,'4'!$E$37,"--")</f>
        <v>10.75</v>
      </c>
      <c r="K918" s="206">
        <f>IF(J918="--","--",'4'!$E$48)</f>
        <v>15.25</v>
      </c>
      <c r="L918" s="206"/>
      <c r="M918" s="205">
        <f>IF(J918="--","--",رتبه!$AQ$37)</f>
        <v>37</v>
      </c>
      <c r="N918" s="207">
        <f t="shared" si="33"/>
        <v>-4.5</v>
      </c>
      <c r="O918" s="166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8"/>
    </row>
    <row r="919" spans="2:27" ht="20.100000000000001" hidden="1" customHeight="1">
      <c r="B919" s="208">
        <v>3</v>
      </c>
      <c r="C919" s="209" t="str">
        <f>IF('لیست کنترل نمرات مستمر و پایانی'!$G$1&gt;0,'لیست کنترل نمرات مستمر و پایانی'!$G$1,"-----")</f>
        <v>فلسفه</v>
      </c>
      <c r="D919" s="210"/>
      <c r="E919" s="210"/>
      <c r="F919" s="211"/>
      <c r="G919" s="212">
        <f>IF(J919="--","--",'لیست کنترل نمرات مستمر و پایانی'!$G$2)</f>
        <v>2</v>
      </c>
      <c r="H919" s="213">
        <f>IF('لیست کنترل نمرات مستمر و پایانی'!$G$37&gt;0,'لیست کنترل نمرات مستمر و پایانی'!$G$37,"--")</f>
        <v>5</v>
      </c>
      <c r="I919" s="213">
        <f>IF('لیست کنترل نمرات مستمر و پایانی'!$H$37&gt;0,'لیست کنترل نمرات مستمر و پایانی'!$H$37,"--")</f>
        <v>5</v>
      </c>
      <c r="J919" s="213">
        <f>IF('4'!$G$37&gt;0,'4'!$G$37,"--")</f>
        <v>5</v>
      </c>
      <c r="K919" s="167">
        <f>IF(J919="--","--",'4'!$G$48)</f>
        <v>13.25</v>
      </c>
      <c r="L919" s="167"/>
      <c r="M919" s="213">
        <f>IF(J919="--","--",رتبه!$AS$37)</f>
        <v>37</v>
      </c>
      <c r="N919" s="214">
        <f t="shared" si="33"/>
        <v>-8.25</v>
      </c>
      <c r="O919" s="166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8"/>
    </row>
    <row r="920" spans="2:27" ht="20.100000000000001" hidden="1" customHeight="1">
      <c r="B920" s="200">
        <v>4</v>
      </c>
      <c r="C920" s="201" t="str">
        <f>IF('لیست کنترل نمرات مستمر و پایانی'!$I$1&gt;0,'لیست کنترل نمرات مستمر و پایانی'!$I$1,"-----")</f>
        <v>منطق</v>
      </c>
      <c r="D920" s="202"/>
      <c r="E920" s="202"/>
      <c r="F920" s="203"/>
      <c r="G920" s="204">
        <f>IF(J920="--","--",'لیست کنترل نمرات مستمر و پایانی'!$I$2)</f>
        <v>1</v>
      </c>
      <c r="H920" s="205">
        <f>IF('لیست کنترل نمرات مستمر و پایانی'!$I$37&gt;0,'لیست کنترل نمرات مستمر و پایانی'!$I$37,"--")</f>
        <v>11</v>
      </c>
      <c r="I920" s="205">
        <f>IF('لیست کنترل نمرات مستمر و پایانی'!$J$37&gt;0,'لیست کنترل نمرات مستمر و پایانی'!$J$37,"--")</f>
        <v>16</v>
      </c>
      <c r="J920" s="205">
        <f>IF('4'!$I$37&gt;0,'4'!$I$37,"--")</f>
        <v>14.5</v>
      </c>
      <c r="K920" s="206">
        <f>IF(J920="--","--",'4'!$I$48)</f>
        <v>18</v>
      </c>
      <c r="L920" s="206"/>
      <c r="M920" s="205">
        <f>IF(J920="--","--",رتبه!$AU$37)</f>
        <v>39</v>
      </c>
      <c r="N920" s="207">
        <f t="shared" si="33"/>
        <v>-3.5</v>
      </c>
      <c r="O920" s="166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8"/>
    </row>
    <row r="921" spans="2:27" ht="20.100000000000001" hidden="1" customHeight="1">
      <c r="B921" s="208">
        <v>5</v>
      </c>
      <c r="C921" s="209" t="str">
        <f>IF('لیست کنترل نمرات مستمر و پایانی'!$K$1&gt;0,'لیست کنترل نمرات مستمر و پایانی'!$K$1,"-----")</f>
        <v>جامعه شناسی</v>
      </c>
      <c r="D921" s="210"/>
      <c r="E921" s="210"/>
      <c r="F921" s="211"/>
      <c r="G921" s="212">
        <f>IF(J921="--","--",'لیست کنترل نمرات مستمر و پایانی'!$K$2)</f>
        <v>3</v>
      </c>
      <c r="H921" s="213">
        <f>IF('لیست کنترل نمرات مستمر و پایانی'!$K$37&gt;0,'لیست کنترل نمرات مستمر و پایانی'!$K$37,"--")</f>
        <v>5</v>
      </c>
      <c r="I921" s="213">
        <f>IF('لیست کنترل نمرات مستمر و پایانی'!$L$37&gt;0,'لیست کنترل نمرات مستمر و پایانی'!$L$37,"--")</f>
        <v>5</v>
      </c>
      <c r="J921" s="213">
        <f>IF('4'!$K$37&gt;0,'4'!$K$37,"--")</f>
        <v>5</v>
      </c>
      <c r="K921" s="167">
        <f>IF(J921="--","--",'4'!$K$48)</f>
        <v>14.25</v>
      </c>
      <c r="L921" s="167"/>
      <c r="M921" s="213">
        <f>IF(J921="--","--",رتبه!$AW$37)</f>
        <v>40</v>
      </c>
      <c r="N921" s="214">
        <f t="shared" si="33"/>
        <v>-9.25</v>
      </c>
      <c r="O921" s="166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8"/>
    </row>
    <row r="922" spans="2:27" ht="20.100000000000001" hidden="1" customHeight="1">
      <c r="B922" s="200">
        <v>6</v>
      </c>
      <c r="C922" s="201" t="str">
        <f>IF('لیست کنترل نمرات مستمر و پایانی'!$M$1&gt;0,'لیست کنترل نمرات مستمر و پایانی'!$M$1,"-----")</f>
        <v>روان شناسی</v>
      </c>
      <c r="D922" s="202"/>
      <c r="E922" s="202"/>
      <c r="F922" s="203"/>
      <c r="G922" s="204">
        <f>IF(J922="--","--",'لیست کنترل نمرات مستمر و پایانی'!$M$2)</f>
        <v>3</v>
      </c>
      <c r="H922" s="205">
        <f>IF('لیست کنترل نمرات مستمر و پایانی'!$M$37&gt;0,'لیست کنترل نمرات مستمر و پایانی'!$M$37,"--")</f>
        <v>13</v>
      </c>
      <c r="I922" s="205">
        <f>IF('لیست کنترل نمرات مستمر و پایانی'!$N$37&gt;0,'لیست کنترل نمرات مستمر و پایانی'!$N$37,"--")</f>
        <v>5</v>
      </c>
      <c r="J922" s="205">
        <f>IF('4'!$M$37&gt;0,'4'!$M$37,"--")</f>
        <v>7.75</v>
      </c>
      <c r="K922" s="206">
        <f>IF(J922="--","--",'4'!$M$48)</f>
        <v>12.25</v>
      </c>
      <c r="L922" s="206"/>
      <c r="M922" s="205">
        <f>IF(J922="--","--",رتبه!$AY$37)</f>
        <v>36</v>
      </c>
      <c r="N922" s="207">
        <f t="shared" si="33"/>
        <v>-4.5</v>
      </c>
      <c r="O922" s="166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8"/>
    </row>
    <row r="923" spans="2:27" ht="20.100000000000001" hidden="1" customHeight="1">
      <c r="B923" s="208">
        <v>7</v>
      </c>
      <c r="C923" s="209" t="str">
        <f>IF('لیست کنترل نمرات مستمر و پایانی'!$O$1&gt;0,'لیست کنترل نمرات مستمر و پایانی'!$O$1,"-----")</f>
        <v>زبان انگلیسی</v>
      </c>
      <c r="D923" s="210"/>
      <c r="E923" s="210"/>
      <c r="F923" s="211"/>
      <c r="G923" s="212">
        <f>IF(J923="--","--",'لیست کنترل نمرات مستمر و پایانی'!$O$2)</f>
        <v>1</v>
      </c>
      <c r="H923" s="213">
        <f>IF('لیست کنترل نمرات مستمر و پایانی'!$O$37&gt;0,'لیست کنترل نمرات مستمر و پایانی'!$O$37,"--")</f>
        <v>11</v>
      </c>
      <c r="I923" s="213">
        <f>IF('لیست کنترل نمرات مستمر و پایانی'!$P$37&gt;0,'لیست کنترل نمرات مستمر و پایانی'!$P$37,"--")</f>
        <v>5</v>
      </c>
      <c r="J923" s="213">
        <f>IF('4'!$O$37&gt;0,'4'!$O$37,"--")</f>
        <v>7</v>
      </c>
      <c r="K923" s="167">
        <f>IF(J923="--","--",'4'!$O$48)</f>
        <v>11.25</v>
      </c>
      <c r="L923" s="167"/>
      <c r="M923" s="213">
        <f>IF(J923="--","--",رتبه!$BA$37)</f>
        <v>33</v>
      </c>
      <c r="N923" s="214">
        <f t="shared" si="33"/>
        <v>-4.25</v>
      </c>
      <c r="O923" s="166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8"/>
    </row>
    <row r="924" spans="2:27" ht="20.100000000000001" hidden="1" customHeight="1">
      <c r="B924" s="200">
        <v>8</v>
      </c>
      <c r="C924" s="201" t="str">
        <f>IF('لیست کنترل نمرات مستمر و پایانی'!$Q$1&gt;0,'لیست کنترل نمرات مستمر و پایانی'!$Q$1,"-----")</f>
        <v>ادبیات فارسی</v>
      </c>
      <c r="D924" s="202"/>
      <c r="E924" s="202"/>
      <c r="F924" s="203"/>
      <c r="G924" s="204">
        <f>IF(J924="--","--",'لیست کنترل نمرات مستمر و پایانی'!$Q$2)</f>
        <v>2</v>
      </c>
      <c r="H924" s="205">
        <f>IF('لیست کنترل نمرات مستمر و پایانی'!$Q$37&gt;0,'لیست کنترل نمرات مستمر و پایانی'!$Q$37,"--")</f>
        <v>1</v>
      </c>
      <c r="I924" s="205">
        <f>IF('لیست کنترل نمرات مستمر و پایانی'!$R$37&gt;0,'لیست کنترل نمرات مستمر و پایانی'!$R$37,"--")</f>
        <v>1</v>
      </c>
      <c r="J924" s="205">
        <f>IF('4'!$Q$37&gt;0,'4'!$Q$37,"--")</f>
        <v>1</v>
      </c>
      <c r="K924" s="206">
        <f>IF(J924="--","--",'4'!$Q$48)</f>
        <v>8.25</v>
      </c>
      <c r="L924" s="206"/>
      <c r="M924" s="205">
        <f>IF(J924="--","--",رتبه!$BC$37)</f>
        <v>42</v>
      </c>
      <c r="N924" s="207">
        <f t="shared" si="33"/>
        <v>-7.25</v>
      </c>
      <c r="O924" s="166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8"/>
    </row>
    <row r="925" spans="2:27" ht="20.100000000000001" hidden="1" customHeight="1">
      <c r="B925" s="208">
        <v>9</v>
      </c>
      <c r="C925" s="209" t="str">
        <f>IF('لیست کنترل نمرات مستمر و پایانی'!$S$1&gt;0,'لیست کنترل نمرات مستمر و پایانی'!$S$1,"-----")</f>
        <v>قافیه و عروض</v>
      </c>
      <c r="D925" s="210"/>
      <c r="E925" s="210"/>
      <c r="F925" s="211"/>
      <c r="G925" s="212">
        <f>IF(J925="--","--",'لیست کنترل نمرات مستمر و پایانی'!$S$2)</f>
        <v>2</v>
      </c>
      <c r="H925" s="213">
        <f>IF('لیست کنترل نمرات مستمر و پایانی'!$S$37&gt;0,'لیست کنترل نمرات مستمر و پایانی'!$S$37,"--")</f>
        <v>13</v>
      </c>
      <c r="I925" s="213">
        <f>IF('لیست کنترل نمرات مستمر و پایانی'!$T$37&gt;0,'لیست کنترل نمرات مستمر و پایانی'!$T$37,"--")</f>
        <v>4</v>
      </c>
      <c r="J925" s="213">
        <f>IF('4'!$S$37&gt;0,'4'!$S$37,"--")</f>
        <v>7</v>
      </c>
      <c r="K925" s="167">
        <f>IF(J925="--","--",'4'!$S$48)</f>
        <v>11.5</v>
      </c>
      <c r="L925" s="167"/>
      <c r="M925" s="213">
        <f>IF(J925="--","--",رتبه!$BE$37)</f>
        <v>37</v>
      </c>
      <c r="N925" s="214">
        <f t="shared" si="33"/>
        <v>-4.5</v>
      </c>
      <c r="O925" s="166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8"/>
    </row>
    <row r="926" spans="2:27" ht="20.100000000000001" hidden="1" customHeight="1">
      <c r="B926" s="200">
        <v>10</v>
      </c>
      <c r="C926" s="201" t="str">
        <f>IF('لیست کنترل نمرات مستمر و پایانی'!$U$1&gt;0,'لیست کنترل نمرات مستمر و پایانی'!$U$1,"-----")</f>
        <v>عربی</v>
      </c>
      <c r="D926" s="202"/>
      <c r="E926" s="202"/>
      <c r="F926" s="203"/>
      <c r="G926" s="204">
        <f>IF(J926="--","--",'لیست کنترل نمرات مستمر و پایانی'!$U$2)</f>
        <v>2</v>
      </c>
      <c r="H926" s="205">
        <f>IF('لیست کنترل نمرات مستمر و پایانی'!$U$37&gt;0,'لیست کنترل نمرات مستمر و پایانی'!$U$37,"--")</f>
        <v>20</v>
      </c>
      <c r="I926" s="205">
        <f>IF('لیست کنترل نمرات مستمر و پایانی'!$V$37&gt;0,'لیست کنترل نمرات مستمر و پایانی'!$V$37,"--")</f>
        <v>20</v>
      </c>
      <c r="J926" s="205">
        <f>IF('4'!$U$37&gt;0,'4'!$U$37,"--")</f>
        <v>20</v>
      </c>
      <c r="K926" s="206">
        <f>IF(J926="--","--",'4'!$U$48)</f>
        <v>19.25</v>
      </c>
      <c r="L926" s="206"/>
      <c r="M926" s="205">
        <f>IF(J926="--","--",رتبه!$BG$37)</f>
        <v>1</v>
      </c>
      <c r="N926" s="207">
        <f t="shared" si="33"/>
        <v>0.75</v>
      </c>
      <c r="O926" s="166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8"/>
    </row>
    <row r="927" spans="2:27" ht="20.100000000000001" hidden="1" customHeight="1">
      <c r="B927" s="208">
        <v>11</v>
      </c>
      <c r="C927" s="209" t="str">
        <f>IF('لیست کنترل نمرات مستمر و پایانی'!$W$1&gt;0,'لیست کنترل نمرات مستمر و پایانی'!$W$1,"-----")</f>
        <v>ریاضی</v>
      </c>
      <c r="D927" s="210"/>
      <c r="E927" s="210"/>
      <c r="F927" s="211"/>
      <c r="G927" s="212">
        <f>IF(J927="--","--",'لیست کنترل نمرات مستمر و پایانی'!$W$2)</f>
        <v>4</v>
      </c>
      <c r="H927" s="213">
        <f>IF('لیست کنترل نمرات مستمر و پایانی'!$W$37&gt;0,'لیست کنترل نمرات مستمر و پایانی'!$W$37,"--")</f>
        <v>14</v>
      </c>
      <c r="I927" s="213">
        <f>IF('لیست کنترل نمرات مستمر و پایانی'!$X$37&gt;0,'لیست کنترل نمرات مستمر و پایانی'!$X$37,"--")</f>
        <v>12</v>
      </c>
      <c r="J927" s="213">
        <f>IF('4'!$W$37&gt;0,'4'!$W$37,"--")</f>
        <v>12.75</v>
      </c>
      <c r="K927" s="167">
        <f>IF(J927="--","--",'4'!$W$48)</f>
        <v>12.5</v>
      </c>
      <c r="L927" s="167"/>
      <c r="M927" s="213">
        <f>IF(J927="--","--",رتبه!$BI$37)</f>
        <v>19</v>
      </c>
      <c r="N927" s="214">
        <f t="shared" si="33"/>
        <v>0.25</v>
      </c>
      <c r="O927" s="166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8"/>
    </row>
    <row r="928" spans="2:27" ht="20.100000000000001" hidden="1" customHeight="1">
      <c r="B928" s="200">
        <v>12</v>
      </c>
      <c r="C928" s="201" t="str">
        <f>IF('لیست کنترل نمرات مستمر و پایانی'!$Y$1&gt;0,'لیست کنترل نمرات مستمر و پایانی'!$Y$1,"-----")</f>
        <v>زیست شناسی</v>
      </c>
      <c r="D928" s="202"/>
      <c r="E928" s="202"/>
      <c r="F928" s="203"/>
      <c r="G928" s="204">
        <f>IF(J928="--","--",'لیست کنترل نمرات مستمر و پایانی'!$Y$2)</f>
        <v>4</v>
      </c>
      <c r="H928" s="205">
        <f>IF('لیست کنترل نمرات مستمر و پایانی'!$Y$37&gt;0,'لیست کنترل نمرات مستمر و پایانی'!$Y$37,"--")</f>
        <v>20</v>
      </c>
      <c r="I928" s="205">
        <f>IF('لیست کنترل نمرات مستمر و پایانی'!$Z$37&gt;0,'لیست کنترل نمرات مستمر و پایانی'!$Z$37,"--")</f>
        <v>16</v>
      </c>
      <c r="J928" s="205">
        <f>IF('4'!$Y$37&gt;0,'4'!$Y$37,"--")</f>
        <v>17.5</v>
      </c>
      <c r="K928" s="206">
        <f>IF(J928="--","--",'4'!$Y$48)</f>
        <v>17</v>
      </c>
      <c r="L928" s="206"/>
      <c r="M928" s="205">
        <f>IF(J928="--","--",رتبه!$BK$37)</f>
        <v>29</v>
      </c>
      <c r="N928" s="207">
        <f t="shared" si="33"/>
        <v>0.5</v>
      </c>
      <c r="O928" s="166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8"/>
    </row>
    <row r="929" spans="2:27" ht="20.100000000000001" hidden="1" customHeight="1">
      <c r="B929" s="208">
        <v>13</v>
      </c>
      <c r="C929" s="209" t="str">
        <f>IF('لیست کنترل نمرات مستمر و پایانی'!$AA$1&gt;0,'لیست کنترل نمرات مستمر و پایانی'!$AA$1,"-----")</f>
        <v>جغرافیای استان</v>
      </c>
      <c r="D929" s="210"/>
      <c r="E929" s="210"/>
      <c r="F929" s="211"/>
      <c r="G929" s="212">
        <f>IF(J929="--","--",'لیست کنترل نمرات مستمر و پایانی'!$AA$2)</f>
        <v>3</v>
      </c>
      <c r="H929" s="213">
        <f>IF('لیست کنترل نمرات مستمر و پایانی'!$AA$37&gt;0,'لیست کنترل نمرات مستمر و پایانی'!$AA$37,"--")</f>
        <v>10</v>
      </c>
      <c r="I929" s="213">
        <f>IF('لیست کنترل نمرات مستمر و پایانی'!$AB$37&gt;0,'لیست کنترل نمرات مستمر و پایانی'!$AB$37,"--")</f>
        <v>10</v>
      </c>
      <c r="J929" s="213">
        <f>IF('4'!$AA$37&gt;0,'4'!$AA$37,"--")</f>
        <v>10</v>
      </c>
      <c r="K929" s="167">
        <f>IF(J929="--","--",'4'!$AA$48)</f>
        <v>16.5</v>
      </c>
      <c r="L929" s="167"/>
      <c r="M929" s="213">
        <f>IF(J929="--","--",رتبه!$BM$37)</f>
        <v>30</v>
      </c>
      <c r="N929" s="214">
        <f t="shared" si="33"/>
        <v>-6.5</v>
      </c>
      <c r="O929" s="166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8"/>
    </row>
    <row r="930" spans="2:27" ht="20.100000000000001" hidden="1" customHeight="1">
      <c r="B930" s="200">
        <v>14</v>
      </c>
      <c r="C930" s="201" t="str">
        <f>IF('لیست کنترل نمرات مستمر و پایانی'!$AC$1&gt;0,'لیست کنترل نمرات مستمر و پایانی'!$AC$1,"-----")</f>
        <v>نگارش</v>
      </c>
      <c r="D930" s="202"/>
      <c r="E930" s="202"/>
      <c r="F930" s="203"/>
      <c r="G930" s="204">
        <f>IF(J930="--","--",'لیست کنترل نمرات مستمر و پایانی'!$AC$2)</f>
        <v>2</v>
      </c>
      <c r="H930" s="205">
        <f>IF('لیست کنترل نمرات مستمر و پایانی'!$AC$37&gt;0,'لیست کنترل نمرات مستمر و پایانی'!$AC$37,"--")</f>
        <v>20</v>
      </c>
      <c r="I930" s="205">
        <f>IF('لیست کنترل نمرات مستمر و پایانی'!$AD$37&gt;0,'لیست کنترل نمرات مستمر و پایانی'!$AD$37,"--")</f>
        <v>20</v>
      </c>
      <c r="J930" s="205">
        <f>IF('4'!$AC$37&gt;0,'4'!$AC$37,"--")</f>
        <v>20</v>
      </c>
      <c r="K930" s="206">
        <f>IF(J930="--","--",'4'!$AC$48)</f>
        <v>19.75</v>
      </c>
      <c r="L930" s="206"/>
      <c r="M930" s="205">
        <f>IF(J930="--","--",رتبه!$BO$37)</f>
        <v>1</v>
      </c>
      <c r="N930" s="207">
        <f t="shared" si="33"/>
        <v>0.25</v>
      </c>
      <c r="O930" s="166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8"/>
    </row>
    <row r="931" spans="2:27" ht="20.100000000000001" hidden="1" customHeight="1">
      <c r="B931" s="208">
        <v>15</v>
      </c>
      <c r="C931" s="209" t="str">
        <f>IF('لیست کنترل نمرات مستمر و پایانی'!$AE$1&gt;0,'لیست کنترل نمرات مستمر و پایانی'!$AE$1,"-----")</f>
        <v>متون ادبی</v>
      </c>
      <c r="D931" s="210"/>
      <c r="E931" s="210"/>
      <c r="F931" s="211"/>
      <c r="G931" s="212">
        <f>IF(J931="--","--",'لیست کنترل نمرات مستمر و پایانی'!$AE$2)</f>
        <v>2</v>
      </c>
      <c r="H931" s="213">
        <f>IF('لیست کنترل نمرات مستمر و پایانی'!$AE$37&gt;0,'لیست کنترل نمرات مستمر و پایانی'!$AE$37,"--")</f>
        <v>15</v>
      </c>
      <c r="I931" s="213">
        <f>IF('لیست کنترل نمرات مستمر و پایانی'!$AF$37&gt;0,'لیست کنترل نمرات مستمر و پایانی'!$AF$37,"--")</f>
        <v>16</v>
      </c>
      <c r="J931" s="213">
        <f>IF('4'!$AE$37&gt;0,'4'!$AE$37,"--")</f>
        <v>15.75</v>
      </c>
      <c r="K931" s="167">
        <f>IF(J931="--","--",'4'!$AE$48)</f>
        <v>19.25</v>
      </c>
      <c r="L931" s="167"/>
      <c r="M931" s="213">
        <f>IF(J931="--","--",رتبه!$BQ$37)</f>
        <v>38</v>
      </c>
      <c r="N931" s="214">
        <f t="shared" si="33"/>
        <v>-3.5</v>
      </c>
      <c r="O931" s="166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8"/>
    </row>
    <row r="932" spans="2:27" ht="20.100000000000001" hidden="1" customHeight="1">
      <c r="B932" s="200">
        <v>16</v>
      </c>
      <c r="C932" s="201" t="str">
        <f>IF('لیست کنترل نمرات مستمر و پایانی'!$AG$1&gt;0,'لیست کنترل نمرات مستمر و پایانی'!$AG$1,"-----")</f>
        <v>آمادگی دفاعی</v>
      </c>
      <c r="D932" s="202"/>
      <c r="E932" s="202"/>
      <c r="F932" s="203"/>
      <c r="G932" s="204">
        <f>IF(J932="--","--",'لیست کنترل نمرات مستمر و پایانی'!$AG$2)</f>
        <v>3</v>
      </c>
      <c r="H932" s="205">
        <f>IF('لیست کنترل نمرات مستمر و پایانی'!$AG$37&gt;0,'لیست کنترل نمرات مستمر و پایانی'!$AG$37,"--")</f>
        <v>10</v>
      </c>
      <c r="I932" s="205">
        <f>IF('لیست کنترل نمرات مستمر و پایانی'!$AH$37&gt;0,'لیست کنترل نمرات مستمر و پایانی'!$AH$37,"--")</f>
        <v>10</v>
      </c>
      <c r="J932" s="205">
        <f>IF('4'!$AG$37&gt;0,'4'!$AG$37,"--")</f>
        <v>10</v>
      </c>
      <c r="K932" s="206">
        <f>IF(J932="--","--",'4'!$AG$48)</f>
        <v>17.25</v>
      </c>
      <c r="L932" s="206"/>
      <c r="M932" s="205">
        <f>IF(J932="--","--",رتبه!$BS$37)</f>
        <v>32</v>
      </c>
      <c r="N932" s="207">
        <f t="shared" si="33"/>
        <v>-7.25</v>
      </c>
      <c r="O932" s="166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8"/>
    </row>
    <row r="933" spans="2:27" ht="20.100000000000001" hidden="1" customHeight="1">
      <c r="B933" s="208">
        <v>17</v>
      </c>
      <c r="C933" s="209" t="str">
        <f>IF('لیست کنترل نمرات مستمر و پایانی'!$AI$1&gt;0,'لیست کنترل نمرات مستمر و پایانی'!$AI$1,"-----")</f>
        <v>تاریخ</v>
      </c>
      <c r="D933" s="210"/>
      <c r="E933" s="210"/>
      <c r="F933" s="211"/>
      <c r="G933" s="212">
        <f>IF(J933="--","--",'لیست کنترل نمرات مستمر و پایانی'!$AI$2)</f>
        <v>2</v>
      </c>
      <c r="H933" s="213">
        <f>IF('لیست کنترل نمرات مستمر و پایانی'!$AI$37&gt;0,'لیست کنترل نمرات مستمر و پایانی'!$AI$37,"--")</f>
        <v>20</v>
      </c>
      <c r="I933" s="213">
        <f>IF('لیست کنترل نمرات مستمر و پایانی'!$AJ$37&gt;0,'لیست کنترل نمرات مستمر و پایانی'!$AJ$37,"--")</f>
        <v>18</v>
      </c>
      <c r="J933" s="213">
        <f>IF('4'!$AI$37&gt;0,'4'!$AI$37,"--")</f>
        <v>18.75</v>
      </c>
      <c r="K933" s="167">
        <f>IF(J933="--","--",'4'!$AI$48)</f>
        <v>18.75</v>
      </c>
      <c r="L933" s="167"/>
      <c r="M933" s="213">
        <f>IF(J933="--","--",رتبه!$BU$37)</f>
        <v>30</v>
      </c>
      <c r="N933" s="214">
        <f t="shared" si="33"/>
        <v>0</v>
      </c>
      <c r="O933" s="166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8"/>
    </row>
    <row r="934" spans="2:27" ht="20.100000000000001" hidden="1" customHeight="1">
      <c r="B934" s="200">
        <v>18</v>
      </c>
      <c r="C934" s="201" t="str">
        <f>IF('لیست کنترل نمرات مستمر و پایانی'!$AK$1&gt;0,'لیست کنترل نمرات مستمر و پایانی'!$AK$1,"-----")</f>
        <v>تربیت بدنی</v>
      </c>
      <c r="D934" s="202"/>
      <c r="E934" s="202"/>
      <c r="F934" s="203"/>
      <c r="G934" s="204">
        <f>IF(J934="--","--",'لیست کنترل نمرات مستمر و پایانی'!$AK$2)</f>
        <v>2</v>
      </c>
      <c r="H934" s="205" t="str">
        <f>IF('لیست کنترل نمرات مستمر و پایانی'!$AK$37&gt;0,'لیست کنترل نمرات مستمر و پایانی'!$AK$37,"--")</f>
        <v>--</v>
      </c>
      <c r="I934" s="205">
        <f>IF('لیست کنترل نمرات مستمر و پایانی'!$AL$37&gt;0,'لیست کنترل نمرات مستمر و پایانی'!$AL$37,"--")</f>
        <v>18</v>
      </c>
      <c r="J934" s="205">
        <f>IF('4'!$AK$37&gt;0,'4'!$AK$37,"--")</f>
        <v>18</v>
      </c>
      <c r="K934" s="206">
        <f>IF(J934="--","--",'4'!$AK$48)</f>
        <v>18.75</v>
      </c>
      <c r="L934" s="206"/>
      <c r="M934" s="205">
        <f>IF(J934="--","--",رتبه!$BW$37)</f>
        <v>26</v>
      </c>
      <c r="N934" s="207">
        <f t="shared" si="33"/>
        <v>-0.75</v>
      </c>
      <c r="O934" s="166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8"/>
    </row>
    <row r="935" spans="2:27" ht="20.100000000000001" hidden="1" customHeight="1" thickBot="1">
      <c r="B935" s="215">
        <v>19</v>
      </c>
      <c r="C935" s="216" t="str">
        <f>IF('لیست کنترل نمرات مستمر و پایانی'!$AM$1&gt;0,'لیست کنترل نمرات مستمر و پایانی'!$AM$1,"-----")</f>
        <v>انضباط</v>
      </c>
      <c r="D935" s="217"/>
      <c r="E935" s="217"/>
      <c r="F935" s="218"/>
      <c r="G935" s="219">
        <f>IF(J935="--","--",'لیست کنترل نمرات مستمر و پایانی'!$AM$2)</f>
        <v>2</v>
      </c>
      <c r="H935" s="220" t="str">
        <f>IF('لیست کنترل نمرات مستمر و پایانی'!$AM$37&gt;0,'لیست کنترل نمرات مستمر و پایانی'!$AM$37,"--")</f>
        <v>--</v>
      </c>
      <c r="I935" s="220">
        <f>IF('لیست کنترل نمرات مستمر و پایانی'!$AN$37&gt;0,'لیست کنترل نمرات مستمر و پایانی'!$AN$37,"--")</f>
        <v>1.5</v>
      </c>
      <c r="J935" s="220">
        <f>IF('4'!$AM$37&gt;0,'4'!$AM$37,"--")</f>
        <v>1.5</v>
      </c>
      <c r="K935" s="181">
        <f>IF(J935="--","--",'4'!$AM$48)</f>
        <v>14.5</v>
      </c>
      <c r="L935" s="181"/>
      <c r="M935" s="220">
        <f>IF(J935="--","--",رتبه!$BY$37)</f>
        <v>42</v>
      </c>
      <c r="N935" s="221">
        <f t="shared" si="33"/>
        <v>-13</v>
      </c>
      <c r="O935" s="222"/>
      <c r="P935" s="181"/>
      <c r="Q935" s="181"/>
      <c r="R935" s="181"/>
      <c r="S935" s="181"/>
      <c r="T935" s="181"/>
      <c r="U935" s="181"/>
      <c r="V935" s="181"/>
      <c r="W935" s="181"/>
      <c r="X935" s="181"/>
      <c r="Y935" s="181"/>
      <c r="Z935" s="181"/>
      <c r="AA935" s="182"/>
    </row>
    <row r="936" spans="2:27" ht="20.100000000000001" hidden="1" customHeight="1" thickBot="1"/>
    <row r="937" spans="2:27" ht="20.100000000000001" hidden="1" customHeight="1" thickBot="1">
      <c r="B937" s="155"/>
      <c r="C937" s="156"/>
      <c r="D937" s="156"/>
      <c r="E937" s="156"/>
      <c r="F937" s="156"/>
      <c r="G937" s="157"/>
      <c r="H937" s="158"/>
      <c r="I937" s="159" t="str">
        <f>'ورود اطلاعات'!$C$6</f>
        <v>مدیریت آموزش و پرورش تهران</v>
      </c>
      <c r="J937" s="160"/>
      <c r="K937" s="160"/>
      <c r="L937" s="160"/>
      <c r="M937" s="160"/>
      <c r="N937" s="160"/>
      <c r="O937" s="160"/>
      <c r="P937" s="160"/>
      <c r="Q937" s="161"/>
      <c r="R937" s="158"/>
      <c r="S937" s="162" t="str">
        <f>'ورود نمرات'!$A$3</f>
        <v>نام</v>
      </c>
      <c r="T937" s="163"/>
      <c r="U937" s="164"/>
      <c r="V937" s="165" t="str">
        <f>'ورود نمرات'!$A$38</f>
        <v xml:space="preserve">پوریا </v>
      </c>
      <c r="W937" s="156"/>
      <c r="X937" s="156"/>
      <c r="Y937" s="156"/>
      <c r="Z937" s="156"/>
      <c r="AA937" s="157"/>
    </row>
    <row r="938" spans="2:27" ht="20.100000000000001" hidden="1" customHeight="1">
      <c r="B938" s="166"/>
      <c r="C938" s="167"/>
      <c r="D938" s="167"/>
      <c r="E938" s="167"/>
      <c r="F938" s="167"/>
      <c r="G938" s="168"/>
      <c r="H938" s="158"/>
      <c r="I938" s="162" t="str">
        <f>'ورود اطلاعات'!$A$7</f>
        <v>نام واحد آموزشی</v>
      </c>
      <c r="J938" s="163"/>
      <c r="K938" s="164"/>
      <c r="L938" s="169" t="str">
        <f>'ورود اطلاعات'!$C$7</f>
        <v>دبیرستان دانش پسند</v>
      </c>
      <c r="M938" s="170"/>
      <c r="N938" s="170"/>
      <c r="O938" s="170"/>
      <c r="P938" s="170"/>
      <c r="Q938" s="171"/>
      <c r="R938" s="158"/>
      <c r="S938" s="172" t="str">
        <f>'ورود نمرات'!$B$3</f>
        <v>نام خانوادگی</v>
      </c>
      <c r="T938" s="173"/>
      <c r="U938" s="174"/>
      <c r="V938" s="175" t="str">
        <f>'ورود نمرات'!$B$38</f>
        <v xml:space="preserve">یوسف زاده </v>
      </c>
      <c r="W938" s="167"/>
      <c r="X938" s="167"/>
      <c r="Y938" s="167"/>
      <c r="Z938" s="167"/>
      <c r="AA938" s="168"/>
    </row>
    <row r="939" spans="2:27" ht="20.100000000000001" hidden="1" customHeight="1">
      <c r="B939" s="166"/>
      <c r="C939" s="167"/>
      <c r="D939" s="167"/>
      <c r="E939" s="167"/>
      <c r="F939" s="167"/>
      <c r="G939" s="168"/>
      <c r="H939" s="158"/>
      <c r="I939" s="172" t="str">
        <f>'ورود اطلاعات'!$A$2</f>
        <v>سال تحصیلی</v>
      </c>
      <c r="J939" s="173"/>
      <c r="K939" s="174"/>
      <c r="L939" s="175" t="str">
        <f>'ورود اطلاعات'!$C$2</f>
        <v>1402-1403</v>
      </c>
      <c r="M939" s="167"/>
      <c r="N939" s="167"/>
      <c r="O939" s="167"/>
      <c r="P939" s="167"/>
      <c r="Q939" s="168"/>
      <c r="R939" s="158"/>
      <c r="S939" s="172" t="str">
        <f>'ورود اطلاعات'!$A$4</f>
        <v>رشته</v>
      </c>
      <c r="T939" s="173"/>
      <c r="U939" s="174"/>
      <c r="V939" s="175" t="str">
        <f>'ورود اطلاعات'!$C$4</f>
        <v>انسانی</v>
      </c>
      <c r="W939" s="167"/>
      <c r="X939" s="167"/>
      <c r="Y939" s="167"/>
      <c r="Z939" s="167"/>
      <c r="AA939" s="168"/>
    </row>
    <row r="940" spans="2:27" ht="20.100000000000001" hidden="1" customHeight="1">
      <c r="B940" s="166"/>
      <c r="C940" s="167"/>
      <c r="D940" s="167"/>
      <c r="E940" s="167"/>
      <c r="F940" s="167"/>
      <c r="G940" s="168"/>
      <c r="H940" s="158"/>
      <c r="I940" s="172" t="str">
        <f>'ورود اطلاعات'!$A$3</f>
        <v>نوبت امتحانی</v>
      </c>
      <c r="J940" s="173"/>
      <c r="K940" s="174"/>
      <c r="L940" s="175" t="str">
        <f>'ورود اطلاعات'!$C$3</f>
        <v>نوبت اول</v>
      </c>
      <c r="M940" s="167"/>
      <c r="N940" s="167"/>
      <c r="O940" s="167"/>
      <c r="P940" s="167"/>
      <c r="Q940" s="168"/>
      <c r="R940" s="158"/>
      <c r="S940" s="172" t="str">
        <f>'لیست کنترل نمرات مستمر و پایانی'!$AO$1</f>
        <v>معدل</v>
      </c>
      <c r="T940" s="173"/>
      <c r="U940" s="174"/>
      <c r="V940" s="176">
        <f>'لیست کنترل نمرات مستمر و پایانی'!$AO$38</f>
        <v>14.962121212121213</v>
      </c>
      <c r="W940" s="167"/>
      <c r="X940" s="167"/>
      <c r="Y940" s="167"/>
      <c r="Z940" s="167"/>
      <c r="AA940" s="168"/>
    </row>
    <row r="941" spans="2:27" ht="20.100000000000001" hidden="1" customHeight="1" thickBot="1">
      <c r="B941" s="166"/>
      <c r="C941" s="167"/>
      <c r="D941" s="167"/>
      <c r="E941" s="167"/>
      <c r="F941" s="167"/>
      <c r="G941" s="168"/>
      <c r="H941" s="158"/>
      <c r="I941" s="177" t="str">
        <f>'ورود اطلاعات'!$A$5</f>
        <v>کلاس</v>
      </c>
      <c r="J941" s="178"/>
      <c r="K941" s="179"/>
      <c r="L941" s="180">
        <f>'ورود اطلاعات'!$C$5</f>
        <v>102</v>
      </c>
      <c r="M941" s="181"/>
      <c r="N941" s="181"/>
      <c r="O941" s="181"/>
      <c r="P941" s="181"/>
      <c r="Q941" s="182"/>
      <c r="R941" s="158"/>
      <c r="S941" s="177" t="str">
        <f>'لیست کنترل نمرات مستمر و پایانی'!$AP$1</f>
        <v>رتبه کلاسی</v>
      </c>
      <c r="T941" s="178"/>
      <c r="U941" s="179"/>
      <c r="V941" s="180">
        <f>'لیست کنترل نمرات مستمر و پایانی'!$AP$38</f>
        <v>20</v>
      </c>
      <c r="W941" s="181"/>
      <c r="X941" s="181"/>
      <c r="Y941" s="181"/>
      <c r="Z941" s="181"/>
      <c r="AA941" s="182"/>
    </row>
    <row r="942" spans="2:27" ht="20.100000000000001" hidden="1" customHeight="1" thickBot="1">
      <c r="B942" s="183"/>
      <c r="C942" s="184"/>
      <c r="D942" s="184"/>
      <c r="E942" s="184"/>
      <c r="F942" s="184"/>
      <c r="G942" s="185"/>
      <c r="H942" s="158"/>
      <c r="I942" s="158"/>
      <c r="J942" s="158"/>
      <c r="K942" s="158"/>
      <c r="L942" s="158"/>
      <c r="M942" s="158"/>
      <c r="N942" s="158"/>
      <c r="O942" s="158"/>
      <c r="P942" s="158"/>
      <c r="Q942" s="158"/>
      <c r="R942" s="158"/>
      <c r="S942" s="158"/>
      <c r="T942" s="158"/>
      <c r="U942" s="158"/>
      <c r="V942" s="158"/>
      <c r="W942" s="158"/>
      <c r="X942" s="158"/>
      <c r="Y942" s="158"/>
      <c r="Z942" s="158"/>
      <c r="AA942" s="158"/>
    </row>
    <row r="943" spans="2:27" ht="20.100000000000001" hidden="1" customHeight="1" thickBot="1">
      <c r="B943" s="186" t="s">
        <v>23</v>
      </c>
      <c r="C943" s="187" t="s">
        <v>9</v>
      </c>
      <c r="D943" s="188"/>
      <c r="E943" s="188"/>
      <c r="F943" s="189"/>
      <c r="G943" s="190" t="s">
        <v>20</v>
      </c>
      <c r="H943" s="191" t="s">
        <v>15</v>
      </c>
      <c r="I943" s="191" t="s">
        <v>16</v>
      </c>
      <c r="J943" s="191" t="s">
        <v>21</v>
      </c>
      <c r="K943" s="188" t="s">
        <v>22</v>
      </c>
      <c r="L943" s="188"/>
      <c r="M943" s="191" t="s">
        <v>19</v>
      </c>
      <c r="N943" s="192" t="s">
        <v>24</v>
      </c>
      <c r="O943" s="155"/>
      <c r="P943" s="156"/>
      <c r="Q943" s="156"/>
      <c r="R943" s="156"/>
      <c r="S943" s="156"/>
      <c r="T943" s="156"/>
      <c r="U943" s="156"/>
      <c r="V943" s="156"/>
      <c r="W943" s="156"/>
      <c r="X943" s="156"/>
      <c r="Y943" s="156"/>
      <c r="Z943" s="156"/>
      <c r="AA943" s="157"/>
    </row>
    <row r="944" spans="2:27" ht="20.100000000000001" hidden="1" customHeight="1">
      <c r="B944" s="193">
        <v>1</v>
      </c>
      <c r="C944" s="194" t="str">
        <f>IF('لیست کنترل نمرات مستمر و پایانی'!$C$1&gt;0,'لیست کنترل نمرات مستمر و پایانی'!$C$1,"-----")</f>
        <v>قرآن</v>
      </c>
      <c r="D944" s="195"/>
      <c r="E944" s="195"/>
      <c r="F944" s="196"/>
      <c r="G944" s="197">
        <f>IF(J944="--","--",'لیست کنترل نمرات مستمر و پایانی'!$C$2)</f>
        <v>2</v>
      </c>
      <c r="H944" s="198">
        <f>IF('لیست کنترل نمرات مستمر و پایانی'!$C$38&gt;0,'لیست کنترل نمرات مستمر و پایانی'!$C$38,"--")</f>
        <v>20</v>
      </c>
      <c r="I944" s="198">
        <f>IF('لیست کنترل نمرات مستمر و پایانی'!$D$38&gt;0,'لیست کنترل نمرات مستمر و پایانی'!$D$38,"--")</f>
        <v>15</v>
      </c>
      <c r="J944" s="198">
        <f>IF('4'!$C$38&gt;0,'4'!$C$38,"--")</f>
        <v>16.75</v>
      </c>
      <c r="K944" s="170">
        <f>IF(J944="--","--",'4'!$C$48)</f>
        <v>17.25</v>
      </c>
      <c r="L944" s="170"/>
      <c r="M944" s="198">
        <f>IF(J944="--","--",رتبه!$AO$38)</f>
        <v>28</v>
      </c>
      <c r="N944" s="199">
        <f t="shared" ref="N944:N962" si="34">IF(J944="--","--",J944-K944)</f>
        <v>-0.5</v>
      </c>
      <c r="O944" s="166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8"/>
    </row>
    <row r="945" spans="2:27" ht="20.100000000000001" hidden="1" customHeight="1">
      <c r="B945" s="200">
        <v>2</v>
      </c>
      <c r="C945" s="201" t="str">
        <f>IF('لیست کنترل نمرات مستمر و پایانی'!$E$1&gt;0,'لیست کنترل نمرات مستمر و پایانی'!$E$1,"-----")</f>
        <v>معارف اسلامی</v>
      </c>
      <c r="D945" s="202"/>
      <c r="E945" s="202"/>
      <c r="F945" s="203"/>
      <c r="G945" s="204">
        <f>IF(J945="--","--",'لیست کنترل نمرات مستمر و پایانی'!$E$2)</f>
        <v>2</v>
      </c>
      <c r="H945" s="205">
        <f>IF('لیست کنترل نمرات مستمر و پایانی'!$E$38&gt;0,'لیست کنترل نمرات مستمر و پایانی'!$E$38,"--")</f>
        <v>15</v>
      </c>
      <c r="I945" s="205">
        <f>IF('لیست کنترل نمرات مستمر و پایانی'!$F$38&gt;0,'لیست کنترل نمرات مستمر و پایانی'!$F$38,"--")</f>
        <v>13</v>
      </c>
      <c r="J945" s="205">
        <f>IF('4'!$E$38&gt;0,'4'!$E$38,"--")</f>
        <v>13.75</v>
      </c>
      <c r="K945" s="206">
        <f>IF(J945="--","--",'4'!$E$48)</f>
        <v>15.25</v>
      </c>
      <c r="L945" s="206"/>
      <c r="M945" s="205">
        <f>IF(J945="--","--",رتبه!$AQ$38)</f>
        <v>27</v>
      </c>
      <c r="N945" s="207">
        <f t="shared" si="34"/>
        <v>-1.5</v>
      </c>
      <c r="O945" s="166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8"/>
    </row>
    <row r="946" spans="2:27" ht="20.100000000000001" hidden="1" customHeight="1">
      <c r="B946" s="208">
        <v>3</v>
      </c>
      <c r="C946" s="209" t="str">
        <f>IF('لیست کنترل نمرات مستمر و پایانی'!$G$1&gt;0,'لیست کنترل نمرات مستمر و پایانی'!$G$1,"-----")</f>
        <v>فلسفه</v>
      </c>
      <c r="D946" s="210"/>
      <c r="E946" s="210"/>
      <c r="F946" s="211"/>
      <c r="G946" s="212">
        <f>IF(J946="--","--",'لیست کنترل نمرات مستمر و پایانی'!$G$2)</f>
        <v>2</v>
      </c>
      <c r="H946" s="213">
        <f>IF('لیست کنترل نمرات مستمر و پایانی'!$G$38&gt;0,'لیست کنترل نمرات مستمر و پایانی'!$G$38,"--")</f>
        <v>18</v>
      </c>
      <c r="I946" s="213">
        <f>IF('لیست کنترل نمرات مستمر و پایانی'!$H$38&gt;0,'لیست کنترل نمرات مستمر و پایانی'!$H$38,"--")</f>
        <v>16</v>
      </c>
      <c r="J946" s="213">
        <f>IF('4'!$G$38&gt;0,'4'!$G$38,"--")</f>
        <v>16.75</v>
      </c>
      <c r="K946" s="167">
        <f>IF(J946="--","--",'4'!$G$48)</f>
        <v>13.25</v>
      </c>
      <c r="L946" s="167"/>
      <c r="M946" s="213">
        <f>IF(J946="--","--",رتبه!$AS$38)</f>
        <v>16</v>
      </c>
      <c r="N946" s="214">
        <f t="shared" si="34"/>
        <v>3.5</v>
      </c>
      <c r="O946" s="166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8"/>
    </row>
    <row r="947" spans="2:27" ht="20.100000000000001" hidden="1" customHeight="1">
      <c r="B947" s="200">
        <v>4</v>
      </c>
      <c r="C947" s="201" t="str">
        <f>IF('لیست کنترل نمرات مستمر و پایانی'!$I$1&gt;0,'لیست کنترل نمرات مستمر و پایانی'!$I$1,"-----")</f>
        <v>منطق</v>
      </c>
      <c r="D947" s="202"/>
      <c r="E947" s="202"/>
      <c r="F947" s="203"/>
      <c r="G947" s="204">
        <f>IF(J947="--","--",'لیست کنترل نمرات مستمر و پایانی'!$I$2)</f>
        <v>1</v>
      </c>
      <c r="H947" s="205">
        <f>IF('لیست کنترل نمرات مستمر و پایانی'!$I$38&gt;0,'لیست کنترل نمرات مستمر و پایانی'!$I$38,"--")</f>
        <v>18</v>
      </c>
      <c r="I947" s="205">
        <f>IF('لیست کنترل نمرات مستمر و پایانی'!$J$38&gt;0,'لیست کنترل نمرات مستمر و پایانی'!$J$38,"--")</f>
        <v>19</v>
      </c>
      <c r="J947" s="205">
        <f>IF('4'!$I$38&gt;0,'4'!$I$38,"--")</f>
        <v>18.75</v>
      </c>
      <c r="K947" s="206">
        <f>IF(J947="--","--",'4'!$I$48)</f>
        <v>18</v>
      </c>
      <c r="L947" s="206"/>
      <c r="M947" s="205">
        <f>IF(J947="--","--",رتبه!$AU$38)</f>
        <v>19</v>
      </c>
      <c r="N947" s="207">
        <f t="shared" si="34"/>
        <v>0.75</v>
      </c>
      <c r="O947" s="166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8"/>
    </row>
    <row r="948" spans="2:27" ht="20.100000000000001" hidden="1" customHeight="1">
      <c r="B948" s="208">
        <v>5</v>
      </c>
      <c r="C948" s="209" t="str">
        <f>IF('لیست کنترل نمرات مستمر و پایانی'!$K$1&gt;0,'لیست کنترل نمرات مستمر و پایانی'!$K$1,"-----")</f>
        <v>جامعه شناسی</v>
      </c>
      <c r="D948" s="210"/>
      <c r="E948" s="210"/>
      <c r="F948" s="211"/>
      <c r="G948" s="212">
        <f>IF(J948="--","--",'لیست کنترل نمرات مستمر و پایانی'!$K$2)</f>
        <v>3</v>
      </c>
      <c r="H948" s="213">
        <f>IF('لیست کنترل نمرات مستمر و پایانی'!$K$38&gt;0,'لیست کنترل نمرات مستمر و پایانی'!$K$38,"--")</f>
        <v>15</v>
      </c>
      <c r="I948" s="213">
        <f>IF('لیست کنترل نمرات مستمر و پایانی'!$L$38&gt;0,'لیست کنترل نمرات مستمر و پایانی'!$L$38,"--")</f>
        <v>15</v>
      </c>
      <c r="J948" s="213">
        <f>IF('4'!$K$38&gt;0,'4'!$K$38,"--")</f>
        <v>15</v>
      </c>
      <c r="K948" s="167">
        <f>IF(J948="--","--",'4'!$K$48)</f>
        <v>14.25</v>
      </c>
      <c r="L948" s="167"/>
      <c r="M948" s="213">
        <f>IF(J948="--","--",رتبه!$AW$38)</f>
        <v>21</v>
      </c>
      <c r="N948" s="214">
        <f t="shared" si="34"/>
        <v>0.75</v>
      </c>
      <c r="O948" s="166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8"/>
    </row>
    <row r="949" spans="2:27" ht="20.100000000000001" hidden="1" customHeight="1">
      <c r="B949" s="200">
        <v>6</v>
      </c>
      <c r="C949" s="201" t="str">
        <f>IF('لیست کنترل نمرات مستمر و پایانی'!$M$1&gt;0,'لیست کنترل نمرات مستمر و پایانی'!$M$1,"-----")</f>
        <v>روان شناسی</v>
      </c>
      <c r="D949" s="202"/>
      <c r="E949" s="202"/>
      <c r="F949" s="203"/>
      <c r="G949" s="204">
        <f>IF(J949="--","--",'لیست کنترل نمرات مستمر و پایانی'!$M$2)</f>
        <v>3</v>
      </c>
      <c r="H949" s="205">
        <f>IF('لیست کنترل نمرات مستمر و پایانی'!$M$38&gt;0,'لیست کنترل نمرات مستمر و پایانی'!$M$38,"--")</f>
        <v>13</v>
      </c>
      <c r="I949" s="205">
        <f>IF('لیست کنترل نمرات مستمر و پایانی'!$N$38&gt;0,'لیست کنترل نمرات مستمر و پایانی'!$N$38,"--")</f>
        <v>6</v>
      </c>
      <c r="J949" s="205">
        <f>IF('4'!$M$38&gt;0,'4'!$M$38,"--")</f>
        <v>8.5</v>
      </c>
      <c r="K949" s="206">
        <f>IF(J949="--","--",'4'!$M$48)</f>
        <v>12.25</v>
      </c>
      <c r="L949" s="206"/>
      <c r="M949" s="205">
        <f>IF(J949="--","--",رتبه!$AY$38)</f>
        <v>33</v>
      </c>
      <c r="N949" s="207">
        <f t="shared" si="34"/>
        <v>-3.75</v>
      </c>
      <c r="O949" s="166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8"/>
    </row>
    <row r="950" spans="2:27" ht="20.100000000000001" hidden="1" customHeight="1">
      <c r="B950" s="208">
        <v>7</v>
      </c>
      <c r="C950" s="209" t="str">
        <f>IF('لیست کنترل نمرات مستمر و پایانی'!$O$1&gt;0,'لیست کنترل نمرات مستمر و پایانی'!$O$1,"-----")</f>
        <v>زبان انگلیسی</v>
      </c>
      <c r="D950" s="210"/>
      <c r="E950" s="210"/>
      <c r="F950" s="211"/>
      <c r="G950" s="212">
        <f>IF(J950="--","--",'لیست کنترل نمرات مستمر و پایانی'!$O$2)</f>
        <v>1</v>
      </c>
      <c r="H950" s="213">
        <f>IF('لیست کنترل نمرات مستمر و پایانی'!$O$38&gt;0,'لیست کنترل نمرات مستمر و پایانی'!$O$38,"--")</f>
        <v>14</v>
      </c>
      <c r="I950" s="213">
        <f>IF('لیست کنترل نمرات مستمر و پایانی'!$P$38&gt;0,'لیست کنترل نمرات مستمر و پایانی'!$P$38,"--")</f>
        <v>10</v>
      </c>
      <c r="J950" s="213">
        <f>IF('4'!$O$38&gt;0,'4'!$O$38,"--")</f>
        <v>11.5</v>
      </c>
      <c r="K950" s="167">
        <f>IF(J950="--","--",'4'!$O$48)</f>
        <v>11.25</v>
      </c>
      <c r="L950" s="167"/>
      <c r="M950" s="213">
        <f>IF(J950="--","--",رتبه!$BA$38)</f>
        <v>17</v>
      </c>
      <c r="N950" s="214">
        <f t="shared" si="34"/>
        <v>0.25</v>
      </c>
      <c r="O950" s="166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8"/>
    </row>
    <row r="951" spans="2:27" ht="20.100000000000001" hidden="1" customHeight="1">
      <c r="B951" s="200">
        <v>8</v>
      </c>
      <c r="C951" s="201" t="str">
        <f>IF('لیست کنترل نمرات مستمر و پایانی'!$Q$1&gt;0,'لیست کنترل نمرات مستمر و پایانی'!$Q$1,"-----")</f>
        <v>ادبیات فارسی</v>
      </c>
      <c r="D951" s="202"/>
      <c r="E951" s="202"/>
      <c r="F951" s="203"/>
      <c r="G951" s="204">
        <f>IF(J951="--","--",'لیست کنترل نمرات مستمر و پایانی'!$Q$2)</f>
        <v>2</v>
      </c>
      <c r="H951" s="205">
        <f>IF('لیست کنترل نمرات مستمر و پایانی'!$Q$38&gt;0,'لیست کنترل نمرات مستمر و پایانی'!$Q$38,"--")</f>
        <v>6</v>
      </c>
      <c r="I951" s="205">
        <f>IF('لیست کنترل نمرات مستمر و پایانی'!$R$38&gt;0,'لیست کنترل نمرات مستمر و پایانی'!$R$38,"--")</f>
        <v>2</v>
      </c>
      <c r="J951" s="205">
        <f>IF('4'!$Q$38&gt;0,'4'!$Q$38,"--")</f>
        <v>3.5</v>
      </c>
      <c r="K951" s="206">
        <f>IF(J951="--","--",'4'!$Q$48)</f>
        <v>8.25</v>
      </c>
      <c r="L951" s="206"/>
      <c r="M951" s="205">
        <f>IF(J951="--","--",رتبه!$BC$38)</f>
        <v>34</v>
      </c>
      <c r="N951" s="207">
        <f t="shared" si="34"/>
        <v>-4.75</v>
      </c>
      <c r="O951" s="166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8"/>
    </row>
    <row r="952" spans="2:27" ht="20.100000000000001" hidden="1" customHeight="1">
      <c r="B952" s="208">
        <v>9</v>
      </c>
      <c r="C952" s="209" t="str">
        <f>IF('لیست کنترل نمرات مستمر و پایانی'!$S$1&gt;0,'لیست کنترل نمرات مستمر و پایانی'!$S$1,"-----")</f>
        <v>قافیه و عروض</v>
      </c>
      <c r="D952" s="210"/>
      <c r="E952" s="210"/>
      <c r="F952" s="211"/>
      <c r="G952" s="212">
        <f>IF(J952="--","--",'لیست کنترل نمرات مستمر و پایانی'!$S$2)</f>
        <v>2</v>
      </c>
      <c r="H952" s="213">
        <f>IF('لیست کنترل نمرات مستمر و پایانی'!$S$38&gt;0,'لیست کنترل نمرات مستمر و پایانی'!$S$38,"--")</f>
        <v>14</v>
      </c>
      <c r="I952" s="213">
        <f>IF('لیست کنترل نمرات مستمر و پایانی'!$T$38&gt;0,'لیست کنترل نمرات مستمر و پایانی'!$T$38,"--")</f>
        <v>4.5</v>
      </c>
      <c r="J952" s="213">
        <f>IF('4'!$S$38&gt;0,'4'!$S$38,"--")</f>
        <v>7.75</v>
      </c>
      <c r="K952" s="167">
        <f>IF(J952="--","--",'4'!$S$48)</f>
        <v>11.5</v>
      </c>
      <c r="L952" s="167"/>
      <c r="M952" s="213">
        <f>IF(J952="--","--",رتبه!$BE$38)</f>
        <v>33</v>
      </c>
      <c r="N952" s="214">
        <f t="shared" si="34"/>
        <v>-3.75</v>
      </c>
      <c r="O952" s="166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8"/>
    </row>
    <row r="953" spans="2:27" ht="20.100000000000001" hidden="1" customHeight="1">
      <c r="B953" s="200">
        <v>10</v>
      </c>
      <c r="C953" s="201" t="str">
        <f>IF('لیست کنترل نمرات مستمر و پایانی'!$U$1&gt;0,'لیست کنترل نمرات مستمر و پایانی'!$U$1,"-----")</f>
        <v>عربی</v>
      </c>
      <c r="D953" s="202"/>
      <c r="E953" s="202"/>
      <c r="F953" s="203"/>
      <c r="G953" s="204">
        <f>IF(J953="--","--",'لیست کنترل نمرات مستمر و پایانی'!$U$2)</f>
        <v>2</v>
      </c>
      <c r="H953" s="205">
        <f>IF('لیست کنترل نمرات مستمر و پایانی'!$U$38&gt;0,'لیست کنترل نمرات مستمر و پایانی'!$U$38,"--")</f>
        <v>20</v>
      </c>
      <c r="I953" s="205">
        <f>IF('لیست کنترل نمرات مستمر و پایانی'!$V$38&gt;0,'لیست کنترل نمرات مستمر و پایانی'!$V$38,"--")</f>
        <v>20</v>
      </c>
      <c r="J953" s="205">
        <f>IF('4'!$U$38&gt;0,'4'!$U$38,"--")</f>
        <v>20</v>
      </c>
      <c r="K953" s="206">
        <f>IF(J953="--","--",'4'!$U$48)</f>
        <v>19.25</v>
      </c>
      <c r="L953" s="206"/>
      <c r="M953" s="205">
        <f>IF(J953="--","--",رتبه!$BG$38)</f>
        <v>1</v>
      </c>
      <c r="N953" s="207">
        <f t="shared" si="34"/>
        <v>0.75</v>
      </c>
      <c r="O953" s="166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8"/>
    </row>
    <row r="954" spans="2:27" ht="20.100000000000001" hidden="1" customHeight="1">
      <c r="B954" s="208">
        <v>11</v>
      </c>
      <c r="C954" s="209" t="str">
        <f>IF('لیست کنترل نمرات مستمر و پایانی'!$W$1&gt;0,'لیست کنترل نمرات مستمر و پایانی'!$W$1,"-----")</f>
        <v>ریاضی</v>
      </c>
      <c r="D954" s="210"/>
      <c r="E954" s="210"/>
      <c r="F954" s="211"/>
      <c r="G954" s="212">
        <f>IF(J954="--","--",'لیست کنترل نمرات مستمر و پایانی'!$W$2)</f>
        <v>4</v>
      </c>
      <c r="H954" s="213">
        <f>IF('لیست کنترل نمرات مستمر و پایانی'!$W$38&gt;0,'لیست کنترل نمرات مستمر و پایانی'!$W$38,"--")</f>
        <v>15</v>
      </c>
      <c r="I954" s="213">
        <f>IF('لیست کنترل نمرات مستمر و پایانی'!$X$38&gt;0,'لیست کنترل نمرات مستمر و پایانی'!$X$38,"--")</f>
        <v>11</v>
      </c>
      <c r="J954" s="213">
        <f>IF('4'!$W$38&gt;0,'4'!$W$38,"--")</f>
        <v>12.5</v>
      </c>
      <c r="K954" s="167">
        <f>IF(J954="--","--",'4'!$W$48)</f>
        <v>12.5</v>
      </c>
      <c r="L954" s="167"/>
      <c r="M954" s="213">
        <f>IF(J954="--","--",رتبه!$BI$38)</f>
        <v>20</v>
      </c>
      <c r="N954" s="214">
        <f t="shared" si="34"/>
        <v>0</v>
      </c>
      <c r="O954" s="166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8"/>
    </row>
    <row r="955" spans="2:27" ht="20.100000000000001" hidden="1" customHeight="1">
      <c r="B955" s="200">
        <v>12</v>
      </c>
      <c r="C955" s="201" t="str">
        <f>IF('لیست کنترل نمرات مستمر و پایانی'!$Y$1&gt;0,'لیست کنترل نمرات مستمر و پایانی'!$Y$1,"-----")</f>
        <v>زیست شناسی</v>
      </c>
      <c r="D955" s="202"/>
      <c r="E955" s="202"/>
      <c r="F955" s="203"/>
      <c r="G955" s="204">
        <f>IF(J955="--","--",'لیست کنترل نمرات مستمر و پایانی'!$Y$2)</f>
        <v>4</v>
      </c>
      <c r="H955" s="205">
        <f>IF('لیست کنترل نمرات مستمر و پایانی'!$Y$38&gt;0,'لیست کنترل نمرات مستمر و پایانی'!$Y$38,"--")</f>
        <v>20</v>
      </c>
      <c r="I955" s="205">
        <f>IF('لیست کنترل نمرات مستمر و پایانی'!$Z$38&gt;0,'لیست کنترل نمرات مستمر و پایانی'!$Z$38,"--")</f>
        <v>18</v>
      </c>
      <c r="J955" s="205">
        <f>IF('4'!$Y$38&gt;0,'4'!$Y$38,"--")</f>
        <v>18.75</v>
      </c>
      <c r="K955" s="206">
        <f>IF(J955="--","--",'4'!$Y$48)</f>
        <v>17</v>
      </c>
      <c r="L955" s="206"/>
      <c r="M955" s="205">
        <f>IF(J955="--","--",رتبه!$BK$38)</f>
        <v>20</v>
      </c>
      <c r="N955" s="207">
        <f t="shared" si="34"/>
        <v>1.75</v>
      </c>
      <c r="O955" s="166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8"/>
    </row>
    <row r="956" spans="2:27" ht="20.100000000000001" hidden="1" customHeight="1">
      <c r="B956" s="208">
        <v>13</v>
      </c>
      <c r="C956" s="209" t="str">
        <f>IF('لیست کنترل نمرات مستمر و پایانی'!$AA$1&gt;0,'لیست کنترل نمرات مستمر و پایانی'!$AA$1,"-----")</f>
        <v>جغرافیای استان</v>
      </c>
      <c r="D956" s="210"/>
      <c r="E956" s="210"/>
      <c r="F956" s="211"/>
      <c r="G956" s="212">
        <f>IF(J956="--","--",'لیست کنترل نمرات مستمر و پایانی'!$AA$2)</f>
        <v>3</v>
      </c>
      <c r="H956" s="213">
        <f>IF('لیست کنترل نمرات مستمر و پایانی'!$AA$38&gt;0,'لیست کنترل نمرات مستمر و پایانی'!$AA$38,"--")</f>
        <v>16</v>
      </c>
      <c r="I956" s="213">
        <f>IF('لیست کنترل نمرات مستمر و پایانی'!$AB$38&gt;0,'لیست کنترل نمرات مستمر و پایانی'!$AB$38,"--")</f>
        <v>16</v>
      </c>
      <c r="J956" s="213">
        <f>IF('4'!$AA$38&gt;0,'4'!$AA$38,"--")</f>
        <v>16</v>
      </c>
      <c r="K956" s="167">
        <f>IF(J956="--","--",'4'!$AA$48)</f>
        <v>16.5</v>
      </c>
      <c r="L956" s="167"/>
      <c r="M956" s="213">
        <f>IF(J956="--","--",رتبه!$BM$38)</f>
        <v>28</v>
      </c>
      <c r="N956" s="214">
        <f t="shared" si="34"/>
        <v>-0.5</v>
      </c>
      <c r="O956" s="166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8"/>
    </row>
    <row r="957" spans="2:27" ht="20.100000000000001" hidden="1" customHeight="1">
      <c r="B957" s="200">
        <v>14</v>
      </c>
      <c r="C957" s="201" t="str">
        <f>IF('لیست کنترل نمرات مستمر و پایانی'!$AC$1&gt;0,'لیست کنترل نمرات مستمر و پایانی'!$AC$1,"-----")</f>
        <v>نگارش</v>
      </c>
      <c r="D957" s="202"/>
      <c r="E957" s="202"/>
      <c r="F957" s="203"/>
      <c r="G957" s="204">
        <f>IF(J957="--","--",'لیست کنترل نمرات مستمر و پایانی'!$AC$2)</f>
        <v>2</v>
      </c>
      <c r="H957" s="205">
        <f>IF('لیست کنترل نمرات مستمر و پایانی'!$AC$38&gt;0,'لیست کنترل نمرات مستمر و پایانی'!$AC$38,"--")</f>
        <v>20</v>
      </c>
      <c r="I957" s="205">
        <f>IF('لیست کنترل نمرات مستمر و پایانی'!$AD$38&gt;0,'لیست کنترل نمرات مستمر و پایانی'!$AD$38,"--")</f>
        <v>20</v>
      </c>
      <c r="J957" s="205">
        <f>IF('4'!$AC$38&gt;0,'4'!$AC$38,"--")</f>
        <v>20</v>
      </c>
      <c r="K957" s="206">
        <f>IF(J957="--","--",'4'!$AC$48)</f>
        <v>19.75</v>
      </c>
      <c r="L957" s="206"/>
      <c r="M957" s="205">
        <f>IF(J957="--","--",رتبه!$BO$38)</f>
        <v>1</v>
      </c>
      <c r="N957" s="207">
        <f t="shared" si="34"/>
        <v>0.25</v>
      </c>
      <c r="O957" s="166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8"/>
    </row>
    <row r="958" spans="2:27" ht="20.100000000000001" hidden="1" customHeight="1">
      <c r="B958" s="208">
        <v>15</v>
      </c>
      <c r="C958" s="209" t="str">
        <f>IF('لیست کنترل نمرات مستمر و پایانی'!$AE$1&gt;0,'لیست کنترل نمرات مستمر و پایانی'!$AE$1,"-----")</f>
        <v>متون ادبی</v>
      </c>
      <c r="D958" s="210"/>
      <c r="E958" s="210"/>
      <c r="F958" s="211"/>
      <c r="G958" s="212">
        <f>IF(J958="--","--",'لیست کنترل نمرات مستمر و پایانی'!$AE$2)</f>
        <v>2</v>
      </c>
      <c r="H958" s="213">
        <f>IF('لیست کنترل نمرات مستمر و پایانی'!$AE$38&gt;0,'لیست کنترل نمرات مستمر و پایانی'!$AE$38,"--")</f>
        <v>20</v>
      </c>
      <c r="I958" s="213">
        <f>IF('لیست کنترل نمرات مستمر و پایانی'!$AF$38&gt;0,'لیست کنترل نمرات مستمر و پایانی'!$AF$38,"--")</f>
        <v>20</v>
      </c>
      <c r="J958" s="213">
        <f>IF('4'!$AE$38&gt;0,'4'!$AE$38,"--")</f>
        <v>20</v>
      </c>
      <c r="K958" s="167">
        <f>IF(J958="--","--",'4'!$AE$48)</f>
        <v>19.25</v>
      </c>
      <c r="L958" s="167"/>
      <c r="M958" s="213">
        <f>IF(J958="--","--",رتبه!$BQ$38)</f>
        <v>1</v>
      </c>
      <c r="N958" s="214">
        <f t="shared" si="34"/>
        <v>0.75</v>
      </c>
      <c r="O958" s="166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8"/>
    </row>
    <row r="959" spans="2:27" ht="20.100000000000001" hidden="1" customHeight="1">
      <c r="B959" s="200">
        <v>16</v>
      </c>
      <c r="C959" s="201" t="str">
        <f>IF('لیست کنترل نمرات مستمر و پایانی'!$AG$1&gt;0,'لیست کنترل نمرات مستمر و پایانی'!$AG$1,"-----")</f>
        <v>آمادگی دفاعی</v>
      </c>
      <c r="D959" s="202"/>
      <c r="E959" s="202"/>
      <c r="F959" s="203"/>
      <c r="G959" s="204">
        <f>IF(J959="--","--",'لیست کنترل نمرات مستمر و پایانی'!$AG$2)</f>
        <v>3</v>
      </c>
      <c r="H959" s="205">
        <f>IF('لیست کنترل نمرات مستمر و پایانی'!$AG$38&gt;0,'لیست کنترل نمرات مستمر و پایانی'!$AG$38,"--")</f>
        <v>20</v>
      </c>
      <c r="I959" s="205">
        <f>IF('لیست کنترل نمرات مستمر و پایانی'!$AH$38&gt;0,'لیست کنترل نمرات مستمر و پایانی'!$AH$38,"--")</f>
        <v>20</v>
      </c>
      <c r="J959" s="205">
        <f>IF('4'!$AG$38&gt;0,'4'!$AG$38,"--")</f>
        <v>20</v>
      </c>
      <c r="K959" s="206">
        <f>IF(J959="--","--",'4'!$AG$48)</f>
        <v>17.25</v>
      </c>
      <c r="L959" s="206"/>
      <c r="M959" s="205">
        <f>IF(J959="--","--",رتبه!$BS$38)</f>
        <v>1</v>
      </c>
      <c r="N959" s="207">
        <f t="shared" si="34"/>
        <v>2.75</v>
      </c>
      <c r="O959" s="166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8"/>
    </row>
    <row r="960" spans="2:27" ht="20.100000000000001" hidden="1" customHeight="1">
      <c r="B960" s="208">
        <v>17</v>
      </c>
      <c r="C960" s="209" t="str">
        <f>IF('لیست کنترل نمرات مستمر و پایانی'!$AI$1&gt;0,'لیست کنترل نمرات مستمر و پایانی'!$AI$1,"-----")</f>
        <v>تاریخ</v>
      </c>
      <c r="D960" s="210"/>
      <c r="E960" s="210"/>
      <c r="F960" s="211"/>
      <c r="G960" s="212">
        <f>IF(J960="--","--",'لیست کنترل نمرات مستمر و پایانی'!$AI$2)</f>
        <v>2</v>
      </c>
      <c r="H960" s="213">
        <f>IF('لیست کنترل نمرات مستمر و پایانی'!$AI$38&gt;0,'لیست کنترل نمرات مستمر و پایانی'!$AI$38,"--")</f>
        <v>15</v>
      </c>
      <c r="I960" s="213">
        <f>IF('لیست کنترل نمرات مستمر و پایانی'!$AJ$38&gt;0,'لیست کنترل نمرات مستمر و پایانی'!$AJ$38,"--")</f>
        <v>16</v>
      </c>
      <c r="J960" s="213">
        <f>IF('4'!$AI$38&gt;0,'4'!$AI$38,"--")</f>
        <v>15.75</v>
      </c>
      <c r="K960" s="167">
        <f>IF(J960="--","--",'4'!$AI$48)</f>
        <v>18.75</v>
      </c>
      <c r="L960" s="167"/>
      <c r="M960" s="213">
        <f>IF(J960="--","--",رتبه!$BU$38)</f>
        <v>34</v>
      </c>
      <c r="N960" s="214">
        <f t="shared" si="34"/>
        <v>-3</v>
      </c>
      <c r="O960" s="166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8"/>
    </row>
    <row r="961" spans="1:28" ht="20.100000000000001" hidden="1" customHeight="1">
      <c r="B961" s="200">
        <v>18</v>
      </c>
      <c r="C961" s="201" t="str">
        <f>IF('لیست کنترل نمرات مستمر و پایانی'!$AK$1&gt;0,'لیست کنترل نمرات مستمر و پایانی'!$AK$1,"-----")</f>
        <v>تربیت بدنی</v>
      </c>
      <c r="D961" s="202"/>
      <c r="E961" s="202"/>
      <c r="F961" s="203"/>
      <c r="G961" s="204">
        <f>IF(J961="--","--",'لیست کنترل نمرات مستمر و پایانی'!$AK$2)</f>
        <v>2</v>
      </c>
      <c r="H961" s="205" t="str">
        <f>IF('لیست کنترل نمرات مستمر و پایانی'!$AK$38&gt;0,'لیست کنترل نمرات مستمر و پایانی'!$AK$38,"--")</f>
        <v>--</v>
      </c>
      <c r="I961" s="205">
        <f>IF('لیست کنترل نمرات مستمر و پایانی'!$AL$38&gt;0,'لیست کنترل نمرات مستمر و پایانی'!$AL$38,"--")</f>
        <v>16</v>
      </c>
      <c r="J961" s="205">
        <f>IF('4'!$AK$38&gt;0,'4'!$AK$38,"--")</f>
        <v>16</v>
      </c>
      <c r="K961" s="206">
        <f>IF(J961="--","--",'4'!$AK$48)</f>
        <v>18.75</v>
      </c>
      <c r="L961" s="206"/>
      <c r="M961" s="205">
        <f>IF(J961="--","--",رتبه!$BW$38)</f>
        <v>33</v>
      </c>
      <c r="N961" s="207">
        <f t="shared" si="34"/>
        <v>-2.75</v>
      </c>
      <c r="O961" s="166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8"/>
    </row>
    <row r="962" spans="1:28" ht="20.100000000000001" hidden="1" customHeight="1" thickBot="1">
      <c r="B962" s="215">
        <v>19</v>
      </c>
      <c r="C962" s="216" t="str">
        <f>IF('لیست کنترل نمرات مستمر و پایانی'!$AM$1&gt;0,'لیست کنترل نمرات مستمر و پایانی'!$AM$1,"-----")</f>
        <v>انضباط</v>
      </c>
      <c r="D962" s="217"/>
      <c r="E962" s="217"/>
      <c r="F962" s="218"/>
      <c r="G962" s="219">
        <f>IF(J962="--","--",'لیست کنترل نمرات مستمر و پایانی'!$AM$2)</f>
        <v>2</v>
      </c>
      <c r="H962" s="220" t="str">
        <f>IF('لیست کنترل نمرات مستمر و پایانی'!$AM$38&gt;0,'لیست کنترل نمرات مستمر و پایانی'!$AM$38,"--")</f>
        <v>--</v>
      </c>
      <c r="I962" s="220">
        <f>IF('لیست کنترل نمرات مستمر و پایانی'!$AN$38&gt;0,'لیست کنترل نمرات مستمر و پایانی'!$AN$38,"--")</f>
        <v>13.5</v>
      </c>
      <c r="J962" s="220">
        <f>IF('4'!$AM$38&gt;0,'4'!$AM$38,"--")</f>
        <v>13.5</v>
      </c>
      <c r="K962" s="181">
        <f>IF(J962="--","--",'4'!$AM$48)</f>
        <v>14.5</v>
      </c>
      <c r="L962" s="181"/>
      <c r="M962" s="220">
        <f>IF(J962="--","--",رتبه!$BY$38)</f>
        <v>28</v>
      </c>
      <c r="N962" s="221">
        <f t="shared" si="34"/>
        <v>-1</v>
      </c>
      <c r="O962" s="222"/>
      <c r="P962" s="181"/>
      <c r="Q962" s="181"/>
      <c r="R962" s="181"/>
      <c r="S962" s="181"/>
      <c r="T962" s="181"/>
      <c r="U962" s="181"/>
      <c r="V962" s="181"/>
      <c r="W962" s="181"/>
      <c r="X962" s="181"/>
      <c r="Y962" s="181"/>
      <c r="Z962" s="181"/>
      <c r="AA962" s="182"/>
    </row>
    <row r="963" spans="1:28" ht="20.100000000000001" hidden="1" customHeight="1">
      <c r="B963" s="223"/>
      <c r="C963" s="224"/>
      <c r="D963" s="224"/>
      <c r="E963" s="224"/>
      <c r="F963" s="224"/>
      <c r="G963" s="225"/>
      <c r="H963" s="223"/>
      <c r="I963" s="223"/>
      <c r="J963" s="223"/>
      <c r="K963" s="223"/>
      <c r="L963" s="223"/>
      <c r="M963" s="223"/>
      <c r="N963" s="223"/>
      <c r="O963" s="223"/>
      <c r="P963" s="223"/>
      <c r="Q963" s="223"/>
      <c r="R963" s="223"/>
      <c r="S963" s="223"/>
      <c r="T963" s="223"/>
      <c r="U963" s="223"/>
      <c r="V963" s="223"/>
      <c r="W963" s="223"/>
      <c r="X963" s="223"/>
      <c r="Y963" s="223"/>
      <c r="Z963" s="223"/>
      <c r="AA963" s="223"/>
    </row>
    <row r="964" spans="1:28" ht="20.100000000000001" hidden="1" customHeight="1" thickBot="1">
      <c r="A964" s="226"/>
      <c r="B964" s="226"/>
      <c r="C964" s="226"/>
      <c r="D964" s="226"/>
      <c r="E964" s="226"/>
      <c r="F964" s="226"/>
      <c r="G964" s="226"/>
      <c r="H964" s="226"/>
      <c r="I964" s="226"/>
      <c r="J964" s="226"/>
      <c r="K964" s="226"/>
      <c r="L964" s="226"/>
      <c r="M964" s="226"/>
      <c r="N964" s="226"/>
      <c r="O964" s="226"/>
      <c r="P964" s="226"/>
      <c r="Q964" s="226"/>
      <c r="R964" s="226"/>
      <c r="S964" s="226"/>
      <c r="T964" s="226"/>
      <c r="U964" s="226"/>
      <c r="V964" s="226"/>
      <c r="W964" s="226"/>
      <c r="X964" s="226"/>
      <c r="Y964" s="226"/>
      <c r="Z964" s="226"/>
      <c r="AA964" s="226"/>
      <c r="AB964" s="226"/>
    </row>
    <row r="965" spans="1:28" ht="20.100000000000001" hidden="1" customHeight="1" thickBot="1">
      <c r="B965" s="155"/>
      <c r="C965" s="156"/>
      <c r="D965" s="156"/>
      <c r="E965" s="156"/>
      <c r="F965" s="156"/>
      <c r="G965" s="157"/>
      <c r="H965" s="158"/>
      <c r="I965" s="159" t="str">
        <f>'ورود اطلاعات'!$C$6</f>
        <v>مدیریت آموزش و پرورش تهران</v>
      </c>
      <c r="J965" s="160"/>
      <c r="K965" s="160"/>
      <c r="L965" s="160"/>
      <c r="M965" s="160"/>
      <c r="N965" s="160"/>
      <c r="O965" s="160"/>
      <c r="P965" s="160"/>
      <c r="Q965" s="161"/>
      <c r="R965" s="158"/>
      <c r="S965" s="162" t="str">
        <f>'ورود نمرات'!$A$3</f>
        <v>نام</v>
      </c>
      <c r="T965" s="163"/>
      <c r="U965" s="164"/>
      <c r="V965" s="165" t="str">
        <f>'ورود نمرات'!$A$39</f>
        <v xml:space="preserve">ابوالفضل  </v>
      </c>
      <c r="W965" s="156"/>
      <c r="X965" s="156"/>
      <c r="Y965" s="156"/>
      <c r="Z965" s="156"/>
      <c r="AA965" s="157"/>
    </row>
    <row r="966" spans="1:28" ht="20.100000000000001" hidden="1" customHeight="1">
      <c r="B966" s="166"/>
      <c r="C966" s="167"/>
      <c r="D966" s="167"/>
      <c r="E966" s="167"/>
      <c r="F966" s="167"/>
      <c r="G966" s="168"/>
      <c r="H966" s="158"/>
      <c r="I966" s="162" t="str">
        <f>'ورود اطلاعات'!$A$7</f>
        <v>نام واحد آموزشی</v>
      </c>
      <c r="J966" s="163"/>
      <c r="K966" s="164"/>
      <c r="L966" s="169" t="str">
        <f>'ورود اطلاعات'!$C$7</f>
        <v>دبیرستان دانش پسند</v>
      </c>
      <c r="M966" s="170"/>
      <c r="N966" s="170"/>
      <c r="O966" s="170"/>
      <c r="P966" s="170"/>
      <c r="Q966" s="171"/>
      <c r="R966" s="158"/>
      <c r="S966" s="172" t="str">
        <f>'ورود نمرات'!$B$3</f>
        <v>نام خانوادگی</v>
      </c>
      <c r="T966" s="173"/>
      <c r="U966" s="174"/>
      <c r="V966" s="175" t="str">
        <f>'ورود نمرات'!$B$39</f>
        <v>یوسفی</v>
      </c>
      <c r="W966" s="167"/>
      <c r="X966" s="167"/>
      <c r="Y966" s="167"/>
      <c r="Z966" s="167"/>
      <c r="AA966" s="168"/>
    </row>
    <row r="967" spans="1:28" ht="20.100000000000001" hidden="1" customHeight="1">
      <c r="B967" s="166"/>
      <c r="C967" s="167"/>
      <c r="D967" s="167"/>
      <c r="E967" s="167"/>
      <c r="F967" s="167"/>
      <c r="G967" s="168"/>
      <c r="H967" s="158"/>
      <c r="I967" s="172" t="str">
        <f>'ورود اطلاعات'!$A$2</f>
        <v>سال تحصیلی</v>
      </c>
      <c r="J967" s="173"/>
      <c r="K967" s="174"/>
      <c r="L967" s="175" t="str">
        <f>'ورود اطلاعات'!$C$2</f>
        <v>1402-1403</v>
      </c>
      <c r="M967" s="167"/>
      <c r="N967" s="167"/>
      <c r="O967" s="167"/>
      <c r="P967" s="167"/>
      <c r="Q967" s="168"/>
      <c r="R967" s="158"/>
      <c r="S967" s="172" t="str">
        <f>'ورود اطلاعات'!$A$4</f>
        <v>رشته</v>
      </c>
      <c r="T967" s="173"/>
      <c r="U967" s="174"/>
      <c r="V967" s="175" t="str">
        <f>'ورود اطلاعات'!$C$4</f>
        <v>انسانی</v>
      </c>
      <c r="W967" s="167"/>
      <c r="X967" s="167"/>
      <c r="Y967" s="167"/>
      <c r="Z967" s="167"/>
      <c r="AA967" s="168"/>
    </row>
    <row r="968" spans="1:28" ht="20.100000000000001" hidden="1" customHeight="1">
      <c r="B968" s="166"/>
      <c r="C968" s="167"/>
      <c r="D968" s="167"/>
      <c r="E968" s="167"/>
      <c r="F968" s="167"/>
      <c r="G968" s="168"/>
      <c r="H968" s="158"/>
      <c r="I968" s="172" t="str">
        <f>'ورود اطلاعات'!$A$3</f>
        <v>نوبت امتحانی</v>
      </c>
      <c r="J968" s="173"/>
      <c r="K968" s="174"/>
      <c r="L968" s="175" t="str">
        <f>'ورود اطلاعات'!$C$3</f>
        <v>نوبت اول</v>
      </c>
      <c r="M968" s="167"/>
      <c r="N968" s="167"/>
      <c r="O968" s="167"/>
      <c r="P968" s="167"/>
      <c r="Q968" s="168"/>
      <c r="R968" s="158"/>
      <c r="S968" s="172" t="str">
        <f>'لیست کنترل نمرات مستمر و پایانی'!$AO$1</f>
        <v>معدل</v>
      </c>
      <c r="T968" s="173"/>
      <c r="U968" s="174"/>
      <c r="V968" s="176">
        <f>'لیست کنترل نمرات مستمر و پایانی'!$AO$39</f>
        <v>14.696969696969699</v>
      </c>
      <c r="W968" s="167"/>
      <c r="X968" s="167"/>
      <c r="Y968" s="167"/>
      <c r="Z968" s="167"/>
      <c r="AA968" s="168"/>
    </row>
    <row r="969" spans="1:28" ht="20.100000000000001" hidden="1" customHeight="1" thickBot="1">
      <c r="B969" s="166"/>
      <c r="C969" s="167"/>
      <c r="D969" s="167"/>
      <c r="E969" s="167"/>
      <c r="F969" s="167"/>
      <c r="G969" s="168"/>
      <c r="H969" s="158"/>
      <c r="I969" s="177" t="str">
        <f>'ورود اطلاعات'!$A$5</f>
        <v>کلاس</v>
      </c>
      <c r="J969" s="178"/>
      <c r="K969" s="179"/>
      <c r="L969" s="180">
        <f>'ورود اطلاعات'!$C$5</f>
        <v>102</v>
      </c>
      <c r="M969" s="181"/>
      <c r="N969" s="181"/>
      <c r="O969" s="181"/>
      <c r="P969" s="181"/>
      <c r="Q969" s="182"/>
      <c r="R969" s="158"/>
      <c r="S969" s="177" t="str">
        <f>'لیست کنترل نمرات مستمر و پایانی'!$AP$1</f>
        <v>رتبه کلاسی</v>
      </c>
      <c r="T969" s="178"/>
      <c r="U969" s="179"/>
      <c r="V969" s="180">
        <f>'لیست کنترل نمرات مستمر و پایانی'!$AP$39</f>
        <v>24</v>
      </c>
      <c r="W969" s="181"/>
      <c r="X969" s="181"/>
      <c r="Y969" s="181"/>
      <c r="Z969" s="181"/>
      <c r="AA969" s="182"/>
    </row>
    <row r="970" spans="1:28" ht="20.100000000000001" hidden="1" customHeight="1" thickBot="1">
      <c r="B970" s="183"/>
      <c r="C970" s="184"/>
      <c r="D970" s="184"/>
      <c r="E970" s="184"/>
      <c r="F970" s="184"/>
      <c r="G970" s="185"/>
      <c r="H970" s="158"/>
      <c r="I970" s="158"/>
      <c r="J970" s="158"/>
      <c r="K970" s="158"/>
      <c r="L970" s="158"/>
      <c r="M970" s="158"/>
      <c r="N970" s="158"/>
      <c r="O970" s="158"/>
      <c r="P970" s="158"/>
      <c r="Q970" s="158"/>
      <c r="R970" s="158"/>
      <c r="S970" s="158"/>
      <c r="T970" s="158"/>
      <c r="U970" s="158"/>
      <c r="V970" s="158"/>
      <c r="W970" s="158"/>
      <c r="X970" s="158"/>
      <c r="Y970" s="158"/>
      <c r="Z970" s="158"/>
      <c r="AA970" s="158"/>
    </row>
    <row r="971" spans="1:28" ht="20.100000000000001" hidden="1" customHeight="1" thickBot="1">
      <c r="B971" s="186" t="s">
        <v>23</v>
      </c>
      <c r="C971" s="187" t="s">
        <v>9</v>
      </c>
      <c r="D971" s="188"/>
      <c r="E971" s="188"/>
      <c r="F971" s="189"/>
      <c r="G971" s="190" t="s">
        <v>20</v>
      </c>
      <c r="H971" s="191" t="s">
        <v>15</v>
      </c>
      <c r="I971" s="191" t="s">
        <v>16</v>
      </c>
      <c r="J971" s="191" t="s">
        <v>21</v>
      </c>
      <c r="K971" s="188" t="s">
        <v>22</v>
      </c>
      <c r="L971" s="188"/>
      <c r="M971" s="191" t="s">
        <v>19</v>
      </c>
      <c r="N971" s="192" t="s">
        <v>24</v>
      </c>
      <c r="O971" s="155"/>
      <c r="P971" s="156"/>
      <c r="Q971" s="156"/>
      <c r="R971" s="156"/>
      <c r="S971" s="156"/>
      <c r="T971" s="156"/>
      <c r="U971" s="156"/>
      <c r="V971" s="156"/>
      <c r="W971" s="156"/>
      <c r="X971" s="156"/>
      <c r="Y971" s="156"/>
      <c r="Z971" s="156"/>
      <c r="AA971" s="157"/>
    </row>
    <row r="972" spans="1:28" ht="20.100000000000001" hidden="1" customHeight="1">
      <c r="B972" s="193">
        <v>1</v>
      </c>
      <c r="C972" s="194" t="str">
        <f>IF('لیست کنترل نمرات مستمر و پایانی'!$C$1&gt;0,'لیست کنترل نمرات مستمر و پایانی'!$C$1,"-----")</f>
        <v>قرآن</v>
      </c>
      <c r="D972" s="195"/>
      <c r="E972" s="195"/>
      <c r="F972" s="196"/>
      <c r="G972" s="197">
        <f>IF(J972="--","--",'لیست کنترل نمرات مستمر و پایانی'!$C$2)</f>
        <v>2</v>
      </c>
      <c r="H972" s="198">
        <f>IF('لیست کنترل نمرات مستمر و پایانی'!$C$39&gt;0,'لیست کنترل نمرات مستمر و پایانی'!$C$39,"--")</f>
        <v>20</v>
      </c>
      <c r="I972" s="198">
        <f>IF('لیست کنترل نمرات مستمر و پایانی'!$D$39&gt;0,'لیست کنترل نمرات مستمر و پایانی'!$D$39,"--")</f>
        <v>17</v>
      </c>
      <c r="J972" s="198">
        <f>IF('4'!$C$39&gt;0,'4'!$C$39,"--")</f>
        <v>18</v>
      </c>
      <c r="K972" s="170">
        <f>IF(J972="--","--",'4'!$C$48)</f>
        <v>17.25</v>
      </c>
      <c r="L972" s="170"/>
      <c r="M972" s="198">
        <f>IF(J972="--","--",رتبه!$AO$39)</f>
        <v>22</v>
      </c>
      <c r="N972" s="199">
        <f t="shared" ref="N972:N990" si="35">IF(J972="--","--",J972-K972)</f>
        <v>0.75</v>
      </c>
      <c r="O972" s="166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8"/>
    </row>
    <row r="973" spans="1:28" ht="20.100000000000001" hidden="1" customHeight="1">
      <c r="B973" s="200">
        <v>2</v>
      </c>
      <c r="C973" s="201" t="str">
        <f>IF('لیست کنترل نمرات مستمر و پایانی'!$E$1&gt;0,'لیست کنترل نمرات مستمر و پایانی'!$E$1,"-----")</f>
        <v>معارف اسلامی</v>
      </c>
      <c r="D973" s="202"/>
      <c r="E973" s="202"/>
      <c r="F973" s="203"/>
      <c r="G973" s="204">
        <f>IF(J973="--","--",'لیست کنترل نمرات مستمر و پایانی'!$E$2)</f>
        <v>2</v>
      </c>
      <c r="H973" s="205">
        <f>IF('لیست کنترل نمرات مستمر و پایانی'!$E$39&gt;0,'لیست کنترل نمرات مستمر و پایانی'!$E$39,"--")</f>
        <v>17</v>
      </c>
      <c r="I973" s="205">
        <f>IF('لیست کنترل نمرات مستمر و پایانی'!$F$39&gt;0,'لیست کنترل نمرات مستمر و پایانی'!$F$39,"--")</f>
        <v>16</v>
      </c>
      <c r="J973" s="205">
        <f>IF('4'!$E$39&gt;0,'4'!$E$39,"--")</f>
        <v>16.5</v>
      </c>
      <c r="K973" s="206">
        <f>IF(J973="--","--",'4'!$E$48)</f>
        <v>15.25</v>
      </c>
      <c r="L973" s="206"/>
      <c r="M973" s="205">
        <f>IF(J973="--","--",رتبه!$AQ$39)</f>
        <v>18</v>
      </c>
      <c r="N973" s="207">
        <f t="shared" si="35"/>
        <v>1.25</v>
      </c>
      <c r="O973" s="166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8"/>
    </row>
    <row r="974" spans="1:28" ht="20.100000000000001" hidden="1" customHeight="1">
      <c r="B974" s="208">
        <v>3</v>
      </c>
      <c r="C974" s="209" t="str">
        <f>IF('لیست کنترل نمرات مستمر و پایانی'!$G$1&gt;0,'لیست کنترل نمرات مستمر و پایانی'!$G$1,"-----")</f>
        <v>فلسفه</v>
      </c>
      <c r="D974" s="210"/>
      <c r="E974" s="210"/>
      <c r="F974" s="211"/>
      <c r="G974" s="212">
        <f>IF(J974="--","--",'لیست کنترل نمرات مستمر و پایانی'!$G$2)</f>
        <v>2</v>
      </c>
      <c r="H974" s="213">
        <f>IF('لیست کنترل نمرات مستمر و پایانی'!$G$39&gt;0,'لیست کنترل نمرات مستمر و پایانی'!$G$39,"--")</f>
        <v>17</v>
      </c>
      <c r="I974" s="213">
        <f>IF('لیست کنترل نمرات مستمر و پایانی'!$H$39&gt;0,'لیست کنترل نمرات مستمر و پایانی'!$H$39,"--")</f>
        <v>13</v>
      </c>
      <c r="J974" s="213">
        <f>IF('4'!$G$39&gt;0,'4'!$G$39,"--")</f>
        <v>14.5</v>
      </c>
      <c r="K974" s="167">
        <f>IF(J974="--","--",'4'!$G$48)</f>
        <v>13.25</v>
      </c>
      <c r="L974" s="167"/>
      <c r="M974" s="213">
        <f>IF(J974="--","--",رتبه!$AS$39)</f>
        <v>24</v>
      </c>
      <c r="N974" s="214">
        <f t="shared" si="35"/>
        <v>1.25</v>
      </c>
      <c r="O974" s="166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8"/>
    </row>
    <row r="975" spans="1:28" ht="20.100000000000001" hidden="1" customHeight="1">
      <c r="B975" s="200">
        <v>4</v>
      </c>
      <c r="C975" s="201" t="str">
        <f>IF('لیست کنترل نمرات مستمر و پایانی'!$I$1&gt;0,'لیست کنترل نمرات مستمر و پایانی'!$I$1,"-----")</f>
        <v>منطق</v>
      </c>
      <c r="D975" s="202"/>
      <c r="E975" s="202"/>
      <c r="F975" s="203"/>
      <c r="G975" s="204">
        <f>IF(J975="--","--",'لیست کنترل نمرات مستمر و پایانی'!$I$2)</f>
        <v>1</v>
      </c>
      <c r="H975" s="205">
        <f>IF('لیست کنترل نمرات مستمر و پایانی'!$I$39&gt;0,'لیست کنترل نمرات مستمر و پایانی'!$I$39,"--")</f>
        <v>19</v>
      </c>
      <c r="I975" s="205">
        <f>IF('لیست کنترل نمرات مستمر و پایانی'!$J$39&gt;0,'لیست کنترل نمرات مستمر و پایانی'!$J$39,"--")</f>
        <v>20</v>
      </c>
      <c r="J975" s="205">
        <f>IF('4'!$I$39&gt;0,'4'!$I$39,"--")</f>
        <v>19.75</v>
      </c>
      <c r="K975" s="206">
        <f>IF(J975="--","--",'4'!$I$48)</f>
        <v>18</v>
      </c>
      <c r="L975" s="206"/>
      <c r="M975" s="205">
        <f>IF(J975="--","--",رتبه!$AU$39)</f>
        <v>10</v>
      </c>
      <c r="N975" s="207">
        <f t="shared" si="35"/>
        <v>1.75</v>
      </c>
      <c r="O975" s="166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8"/>
    </row>
    <row r="976" spans="1:28" ht="20.100000000000001" hidden="1" customHeight="1">
      <c r="B976" s="208">
        <v>5</v>
      </c>
      <c r="C976" s="209" t="str">
        <f>IF('لیست کنترل نمرات مستمر و پایانی'!$K$1&gt;0,'لیست کنترل نمرات مستمر و پایانی'!$K$1,"-----")</f>
        <v>جامعه شناسی</v>
      </c>
      <c r="D976" s="210"/>
      <c r="E976" s="210"/>
      <c r="F976" s="211"/>
      <c r="G976" s="212">
        <f>IF(J976="--","--",'لیست کنترل نمرات مستمر و پایانی'!$K$2)</f>
        <v>3</v>
      </c>
      <c r="H976" s="213">
        <f>IF('لیست کنترل نمرات مستمر و پایانی'!$K$39&gt;0,'لیست کنترل نمرات مستمر و پایانی'!$K$39,"--")</f>
        <v>15</v>
      </c>
      <c r="I976" s="213">
        <f>IF('لیست کنترل نمرات مستمر و پایانی'!$L$39&gt;0,'لیست کنترل نمرات مستمر و پایانی'!$L$39,"--")</f>
        <v>15</v>
      </c>
      <c r="J976" s="213">
        <f>IF('4'!$K$39&gt;0,'4'!$K$39,"--")</f>
        <v>15</v>
      </c>
      <c r="K976" s="167">
        <f>IF(J976="--","--",'4'!$K$48)</f>
        <v>14.25</v>
      </c>
      <c r="L976" s="167"/>
      <c r="M976" s="213">
        <f>IF(J976="--","--",رتبه!$AW$39)</f>
        <v>21</v>
      </c>
      <c r="N976" s="214">
        <f t="shared" si="35"/>
        <v>0.75</v>
      </c>
      <c r="O976" s="166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8"/>
    </row>
    <row r="977" spans="2:27" ht="20.100000000000001" hidden="1" customHeight="1">
      <c r="B977" s="200">
        <v>6</v>
      </c>
      <c r="C977" s="201" t="str">
        <f>IF('لیست کنترل نمرات مستمر و پایانی'!$M$1&gt;0,'لیست کنترل نمرات مستمر و پایانی'!$M$1,"-----")</f>
        <v>روان شناسی</v>
      </c>
      <c r="D977" s="202"/>
      <c r="E977" s="202"/>
      <c r="F977" s="203"/>
      <c r="G977" s="204">
        <f>IF(J977="--","--",'لیست کنترل نمرات مستمر و پایانی'!$M$2)</f>
        <v>3</v>
      </c>
      <c r="H977" s="205">
        <f>IF('لیست کنترل نمرات مستمر و پایانی'!$M$39&gt;0,'لیست کنترل نمرات مستمر و پایانی'!$M$39,"--")</f>
        <v>19</v>
      </c>
      <c r="I977" s="205">
        <f>IF('لیست کنترل نمرات مستمر و پایانی'!$N$39&gt;0,'لیست کنترل نمرات مستمر و پایانی'!$N$39,"--")</f>
        <v>13</v>
      </c>
      <c r="J977" s="205">
        <f>IF('4'!$M$39&gt;0,'4'!$M$39,"--")</f>
        <v>15</v>
      </c>
      <c r="K977" s="206">
        <f>IF(J977="--","--",'4'!$M$48)</f>
        <v>12.25</v>
      </c>
      <c r="L977" s="206"/>
      <c r="M977" s="205">
        <f>IF(J977="--","--",رتبه!$AY$39)</f>
        <v>14</v>
      </c>
      <c r="N977" s="207">
        <f t="shared" si="35"/>
        <v>2.75</v>
      </c>
      <c r="O977" s="166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8"/>
    </row>
    <row r="978" spans="2:27" ht="20.100000000000001" hidden="1" customHeight="1">
      <c r="B978" s="208">
        <v>7</v>
      </c>
      <c r="C978" s="209" t="str">
        <f>IF('لیست کنترل نمرات مستمر و پایانی'!$O$1&gt;0,'لیست کنترل نمرات مستمر و پایانی'!$O$1,"-----")</f>
        <v>زبان انگلیسی</v>
      </c>
      <c r="D978" s="210"/>
      <c r="E978" s="210"/>
      <c r="F978" s="211"/>
      <c r="G978" s="212">
        <f>IF(J978="--","--",'لیست کنترل نمرات مستمر و پایانی'!$O$2)</f>
        <v>1</v>
      </c>
      <c r="H978" s="213">
        <f>IF('لیست کنترل نمرات مستمر و پایانی'!$O$39&gt;0,'لیست کنترل نمرات مستمر و پایانی'!$O$39,"--")</f>
        <v>13</v>
      </c>
      <c r="I978" s="213">
        <f>IF('لیست کنترل نمرات مستمر و پایانی'!$P$39&gt;0,'لیست کنترل نمرات مستمر و پایانی'!$P$39,"--")</f>
        <v>17</v>
      </c>
      <c r="J978" s="213">
        <f>IF('4'!$O$39&gt;0,'4'!$O$39,"--")</f>
        <v>15.75</v>
      </c>
      <c r="K978" s="167">
        <f>IF(J978="--","--",'4'!$O$48)</f>
        <v>11.25</v>
      </c>
      <c r="L978" s="167"/>
      <c r="M978" s="213">
        <f>IF(J978="--","--",رتبه!$BA$39)</f>
        <v>10</v>
      </c>
      <c r="N978" s="214">
        <f t="shared" si="35"/>
        <v>4.5</v>
      </c>
      <c r="O978" s="166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8"/>
    </row>
    <row r="979" spans="2:27" ht="20.100000000000001" hidden="1" customHeight="1">
      <c r="B979" s="200">
        <v>8</v>
      </c>
      <c r="C979" s="201" t="str">
        <f>IF('لیست کنترل نمرات مستمر و پایانی'!$Q$1&gt;0,'لیست کنترل نمرات مستمر و پایانی'!$Q$1,"-----")</f>
        <v>ادبیات فارسی</v>
      </c>
      <c r="D979" s="202"/>
      <c r="E979" s="202"/>
      <c r="F979" s="203"/>
      <c r="G979" s="204">
        <f>IF(J979="--","--",'لیست کنترل نمرات مستمر و پایانی'!$Q$2)</f>
        <v>2</v>
      </c>
      <c r="H979" s="205">
        <f>IF('لیست کنترل نمرات مستمر و پایانی'!$Q$39&gt;0,'لیست کنترل نمرات مستمر و پایانی'!$Q$39,"--")</f>
        <v>6</v>
      </c>
      <c r="I979" s="205">
        <f>IF('لیست کنترل نمرات مستمر و پایانی'!$R$39&gt;0,'لیست کنترل نمرات مستمر و پایانی'!$R$39,"--")</f>
        <v>1</v>
      </c>
      <c r="J979" s="205">
        <f>IF('4'!$Q$39&gt;0,'4'!$Q$39,"--")</f>
        <v>2.75</v>
      </c>
      <c r="K979" s="206">
        <f>IF(J979="--","--",'4'!$Q$48)</f>
        <v>8.25</v>
      </c>
      <c r="L979" s="206"/>
      <c r="M979" s="205">
        <f>IF(J979="--","--",رتبه!$BC$39)</f>
        <v>39</v>
      </c>
      <c r="N979" s="207">
        <f t="shared" si="35"/>
        <v>-5.5</v>
      </c>
      <c r="O979" s="166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8"/>
    </row>
    <row r="980" spans="2:27" ht="20.100000000000001" hidden="1" customHeight="1">
      <c r="B980" s="208">
        <v>9</v>
      </c>
      <c r="C980" s="209" t="str">
        <f>IF('لیست کنترل نمرات مستمر و پایانی'!$S$1&gt;0,'لیست کنترل نمرات مستمر و پایانی'!$S$1,"-----")</f>
        <v>قافیه و عروض</v>
      </c>
      <c r="D980" s="210"/>
      <c r="E980" s="210"/>
      <c r="F980" s="211"/>
      <c r="G980" s="212">
        <f>IF(J980="--","--",'لیست کنترل نمرات مستمر و پایانی'!$S$2)</f>
        <v>2</v>
      </c>
      <c r="H980" s="213">
        <f>IF('لیست کنترل نمرات مستمر و پایانی'!$S$39&gt;0,'لیست کنترل نمرات مستمر و پایانی'!$S$39,"--")</f>
        <v>16</v>
      </c>
      <c r="I980" s="213">
        <f>IF('لیست کنترل نمرات مستمر و پایانی'!$T$39&gt;0,'لیست کنترل نمرات مستمر و پایانی'!$T$39,"--")</f>
        <v>8</v>
      </c>
      <c r="J980" s="213">
        <f>IF('4'!$S$39&gt;0,'4'!$S$39,"--")</f>
        <v>10.75</v>
      </c>
      <c r="K980" s="167">
        <f>IF(J980="--","--",'4'!$S$48)</f>
        <v>11.5</v>
      </c>
      <c r="L980" s="167"/>
      <c r="M980" s="213">
        <f>IF(J980="--","--",رتبه!$BE$39)</f>
        <v>22</v>
      </c>
      <c r="N980" s="214">
        <f t="shared" si="35"/>
        <v>-0.75</v>
      </c>
      <c r="O980" s="166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8"/>
    </row>
    <row r="981" spans="2:27" ht="20.100000000000001" hidden="1" customHeight="1">
      <c r="B981" s="200">
        <v>10</v>
      </c>
      <c r="C981" s="201" t="str">
        <f>IF('لیست کنترل نمرات مستمر و پایانی'!$U$1&gt;0,'لیست کنترل نمرات مستمر و پایانی'!$U$1,"-----")</f>
        <v>عربی</v>
      </c>
      <c r="D981" s="202"/>
      <c r="E981" s="202"/>
      <c r="F981" s="203"/>
      <c r="G981" s="204">
        <f>IF(J981="--","--",'لیست کنترل نمرات مستمر و پایانی'!$U$2)</f>
        <v>2</v>
      </c>
      <c r="H981" s="205">
        <f>IF('لیست کنترل نمرات مستمر و پایانی'!$U$39&gt;0,'لیست کنترل نمرات مستمر و پایانی'!$U$39,"--")</f>
        <v>20</v>
      </c>
      <c r="I981" s="205">
        <f>IF('لیست کنترل نمرات مستمر و پایانی'!$V$39&gt;0,'لیست کنترل نمرات مستمر و پایانی'!$V$39,"--")</f>
        <v>20</v>
      </c>
      <c r="J981" s="205">
        <f>IF('4'!$U$39&gt;0,'4'!$U$39,"--")</f>
        <v>20</v>
      </c>
      <c r="K981" s="206">
        <f>IF(J981="--","--",'4'!$U$48)</f>
        <v>19.25</v>
      </c>
      <c r="L981" s="206"/>
      <c r="M981" s="205">
        <f>IF(J981="--","--",رتبه!$BG$39)</f>
        <v>1</v>
      </c>
      <c r="N981" s="207">
        <f t="shared" si="35"/>
        <v>0.75</v>
      </c>
      <c r="O981" s="166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8"/>
    </row>
    <row r="982" spans="2:27" ht="20.100000000000001" hidden="1" customHeight="1">
      <c r="B982" s="208">
        <v>11</v>
      </c>
      <c r="C982" s="209" t="str">
        <f>IF('لیست کنترل نمرات مستمر و پایانی'!$W$1&gt;0,'لیست کنترل نمرات مستمر و پایانی'!$W$1,"-----")</f>
        <v>ریاضی</v>
      </c>
      <c r="D982" s="210"/>
      <c r="E982" s="210"/>
      <c r="F982" s="211"/>
      <c r="G982" s="212">
        <f>IF(J982="--","--",'لیست کنترل نمرات مستمر و پایانی'!$W$2)</f>
        <v>4</v>
      </c>
      <c r="H982" s="213">
        <f>IF('لیست کنترل نمرات مستمر و پایانی'!$W$39&gt;0,'لیست کنترل نمرات مستمر و پایانی'!$W$39,"--")</f>
        <v>8</v>
      </c>
      <c r="I982" s="213">
        <f>IF('لیست کنترل نمرات مستمر و پایانی'!$X$39&gt;0,'لیست کنترل نمرات مستمر و پایانی'!$X$39,"--")</f>
        <v>8</v>
      </c>
      <c r="J982" s="213">
        <f>IF('4'!$W$39&gt;0,'4'!$W$39,"--")</f>
        <v>8</v>
      </c>
      <c r="K982" s="167">
        <f>IF(J982="--","--",'4'!$W$48)</f>
        <v>12.5</v>
      </c>
      <c r="L982" s="167"/>
      <c r="M982" s="213">
        <f>IF(J982="--","--",رتبه!$BI$39)</f>
        <v>33</v>
      </c>
      <c r="N982" s="214">
        <f t="shared" si="35"/>
        <v>-4.5</v>
      </c>
      <c r="O982" s="166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8"/>
    </row>
    <row r="983" spans="2:27" ht="20.100000000000001" hidden="1" customHeight="1">
      <c r="B983" s="200">
        <v>12</v>
      </c>
      <c r="C983" s="201" t="str">
        <f>IF('لیست کنترل نمرات مستمر و پایانی'!$Y$1&gt;0,'لیست کنترل نمرات مستمر و پایانی'!$Y$1,"-----")</f>
        <v>زیست شناسی</v>
      </c>
      <c r="D983" s="202"/>
      <c r="E983" s="202"/>
      <c r="F983" s="203"/>
      <c r="G983" s="204">
        <f>IF(J983="--","--",'لیست کنترل نمرات مستمر و پایانی'!$Y$2)</f>
        <v>4</v>
      </c>
      <c r="H983" s="205">
        <f>IF('لیست کنترل نمرات مستمر و پایانی'!$Y$39&gt;0,'لیست کنترل نمرات مستمر و پایانی'!$Y$39,"--")</f>
        <v>15</v>
      </c>
      <c r="I983" s="205">
        <f>IF('لیست کنترل نمرات مستمر و پایانی'!$Z$39&gt;0,'لیست کنترل نمرات مستمر و پایانی'!$Z$39,"--")</f>
        <v>20</v>
      </c>
      <c r="J983" s="205">
        <f>IF('4'!$Y$39&gt;0,'4'!$Y$39,"--")</f>
        <v>18.5</v>
      </c>
      <c r="K983" s="206">
        <f>IF(J983="--","--",'4'!$Y$48)</f>
        <v>17</v>
      </c>
      <c r="L983" s="206"/>
      <c r="M983" s="205">
        <f>IF(J983="--","--",رتبه!$BK$39)</f>
        <v>25</v>
      </c>
      <c r="N983" s="207">
        <f t="shared" si="35"/>
        <v>1.5</v>
      </c>
      <c r="O983" s="166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8"/>
    </row>
    <row r="984" spans="2:27" ht="20.100000000000001" hidden="1" customHeight="1">
      <c r="B984" s="208">
        <v>13</v>
      </c>
      <c r="C984" s="209" t="str">
        <f>IF('لیست کنترل نمرات مستمر و پایانی'!$AA$1&gt;0,'لیست کنترل نمرات مستمر و پایانی'!$AA$1,"-----")</f>
        <v>جغرافیای استان</v>
      </c>
      <c r="D984" s="210"/>
      <c r="E984" s="210"/>
      <c r="F984" s="211"/>
      <c r="G984" s="212">
        <f>IF(J984="--","--",'لیست کنترل نمرات مستمر و پایانی'!$AA$2)</f>
        <v>3</v>
      </c>
      <c r="H984" s="213">
        <f>IF('لیست کنترل نمرات مستمر و پایانی'!$AA$39&gt;0,'لیست کنترل نمرات مستمر و پایانی'!$AA$39,"--")</f>
        <v>10</v>
      </c>
      <c r="I984" s="213">
        <f>IF('لیست کنترل نمرات مستمر و پایانی'!$AB$39&gt;0,'لیست کنترل نمرات مستمر و پایانی'!$AB$39,"--")</f>
        <v>10</v>
      </c>
      <c r="J984" s="213">
        <f>IF('4'!$AA$39&gt;0,'4'!$AA$39,"--")</f>
        <v>10</v>
      </c>
      <c r="K984" s="167">
        <f>IF(J984="--","--",'4'!$AA$48)</f>
        <v>16.5</v>
      </c>
      <c r="L984" s="167"/>
      <c r="M984" s="213">
        <f>IF(J984="--","--",رتبه!$BM$39)</f>
        <v>30</v>
      </c>
      <c r="N984" s="214">
        <f t="shared" si="35"/>
        <v>-6.5</v>
      </c>
      <c r="O984" s="166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8"/>
    </row>
    <row r="985" spans="2:27" ht="20.100000000000001" hidden="1" customHeight="1">
      <c r="B985" s="200">
        <v>14</v>
      </c>
      <c r="C985" s="201" t="str">
        <f>IF('لیست کنترل نمرات مستمر و پایانی'!$AC$1&gt;0,'لیست کنترل نمرات مستمر و پایانی'!$AC$1,"-----")</f>
        <v>نگارش</v>
      </c>
      <c r="D985" s="202"/>
      <c r="E985" s="202"/>
      <c r="F985" s="203"/>
      <c r="G985" s="204">
        <f>IF(J985="--","--",'لیست کنترل نمرات مستمر و پایانی'!$AC$2)</f>
        <v>2</v>
      </c>
      <c r="H985" s="205">
        <f>IF('لیست کنترل نمرات مستمر و پایانی'!$AC$39&gt;0,'لیست کنترل نمرات مستمر و پایانی'!$AC$39,"--")</f>
        <v>20</v>
      </c>
      <c r="I985" s="205">
        <f>IF('لیست کنترل نمرات مستمر و پایانی'!$AD$39&gt;0,'لیست کنترل نمرات مستمر و پایانی'!$AD$39,"--")</f>
        <v>20</v>
      </c>
      <c r="J985" s="205">
        <f>IF('4'!$AC$39&gt;0,'4'!$AC$39,"--")</f>
        <v>20</v>
      </c>
      <c r="K985" s="206">
        <f>IF(J985="--","--",'4'!$AC$48)</f>
        <v>19.75</v>
      </c>
      <c r="L985" s="206"/>
      <c r="M985" s="205">
        <f>IF(J985="--","--",رتبه!$BO$39)</f>
        <v>1</v>
      </c>
      <c r="N985" s="207">
        <f t="shared" si="35"/>
        <v>0.25</v>
      </c>
      <c r="O985" s="166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8"/>
    </row>
    <row r="986" spans="2:27" ht="20.100000000000001" hidden="1" customHeight="1">
      <c r="B986" s="208">
        <v>15</v>
      </c>
      <c r="C986" s="209" t="str">
        <f>IF('لیست کنترل نمرات مستمر و پایانی'!$AE$1&gt;0,'لیست کنترل نمرات مستمر و پایانی'!$AE$1,"-----")</f>
        <v>متون ادبی</v>
      </c>
      <c r="D986" s="210"/>
      <c r="E986" s="210"/>
      <c r="F986" s="211"/>
      <c r="G986" s="212">
        <f>IF(J986="--","--",'لیست کنترل نمرات مستمر و پایانی'!$AE$2)</f>
        <v>2</v>
      </c>
      <c r="H986" s="213">
        <f>IF('لیست کنترل نمرات مستمر و پایانی'!$AE$39&gt;0,'لیست کنترل نمرات مستمر و پایانی'!$AE$39,"--")</f>
        <v>20</v>
      </c>
      <c r="I986" s="213">
        <f>IF('لیست کنترل نمرات مستمر و پایانی'!$AF$39&gt;0,'لیست کنترل نمرات مستمر و پایانی'!$AF$39,"--")</f>
        <v>20</v>
      </c>
      <c r="J986" s="213">
        <f>IF('4'!$AE$39&gt;0,'4'!$AE$39,"--")</f>
        <v>20</v>
      </c>
      <c r="K986" s="167">
        <f>IF(J986="--","--",'4'!$AE$48)</f>
        <v>19.25</v>
      </c>
      <c r="L986" s="167"/>
      <c r="M986" s="213">
        <f>IF(J986="--","--",رتبه!$BQ$39)</f>
        <v>1</v>
      </c>
      <c r="N986" s="214">
        <f t="shared" si="35"/>
        <v>0.75</v>
      </c>
      <c r="O986" s="166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8"/>
    </row>
    <row r="987" spans="2:27" ht="20.100000000000001" hidden="1" customHeight="1">
      <c r="B987" s="200">
        <v>16</v>
      </c>
      <c r="C987" s="201" t="str">
        <f>IF('لیست کنترل نمرات مستمر و پایانی'!$AG$1&gt;0,'لیست کنترل نمرات مستمر و پایانی'!$AG$1,"-----")</f>
        <v>آمادگی دفاعی</v>
      </c>
      <c r="D987" s="202"/>
      <c r="E987" s="202"/>
      <c r="F987" s="203"/>
      <c r="G987" s="204">
        <f>IF(J987="--","--",'لیست کنترل نمرات مستمر و پایانی'!$AG$2)</f>
        <v>3</v>
      </c>
      <c r="H987" s="205">
        <f>IF('لیست کنترل نمرات مستمر و پایانی'!$AG$39&gt;0,'لیست کنترل نمرات مستمر و پایانی'!$AG$39,"--")</f>
        <v>10</v>
      </c>
      <c r="I987" s="205">
        <f>IF('لیست کنترل نمرات مستمر و پایانی'!$AH$39&gt;0,'لیست کنترل نمرات مستمر و پایانی'!$AH$39,"--")</f>
        <v>10</v>
      </c>
      <c r="J987" s="205">
        <f>IF('4'!$AG$39&gt;0,'4'!$AG$39,"--")</f>
        <v>10</v>
      </c>
      <c r="K987" s="206">
        <f>IF(J987="--","--",'4'!$AG$48)</f>
        <v>17.25</v>
      </c>
      <c r="L987" s="206"/>
      <c r="M987" s="205">
        <f>IF(J987="--","--",رتبه!$BS$39)</f>
        <v>32</v>
      </c>
      <c r="N987" s="207">
        <f t="shared" si="35"/>
        <v>-7.25</v>
      </c>
      <c r="O987" s="166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8"/>
    </row>
    <row r="988" spans="2:27" ht="20.100000000000001" hidden="1" customHeight="1">
      <c r="B988" s="208">
        <v>17</v>
      </c>
      <c r="C988" s="209" t="str">
        <f>IF('لیست کنترل نمرات مستمر و پایانی'!$AI$1&gt;0,'لیست کنترل نمرات مستمر و پایانی'!$AI$1,"-----")</f>
        <v>تاریخ</v>
      </c>
      <c r="D988" s="210"/>
      <c r="E988" s="210"/>
      <c r="F988" s="211"/>
      <c r="G988" s="212">
        <f>IF(J988="--","--",'لیست کنترل نمرات مستمر و پایانی'!$AI$2)</f>
        <v>2</v>
      </c>
      <c r="H988" s="213">
        <f>IF('لیست کنترل نمرات مستمر و پایانی'!$AI$39&gt;0,'لیست کنترل نمرات مستمر و پایانی'!$AI$39,"--")</f>
        <v>20</v>
      </c>
      <c r="I988" s="213">
        <f>IF('لیست کنترل نمرات مستمر و پایانی'!$AJ$39&gt;0,'لیست کنترل نمرات مستمر و پایانی'!$AJ$39,"--")</f>
        <v>20</v>
      </c>
      <c r="J988" s="213">
        <f>IF('4'!$AI$39&gt;0,'4'!$AI$39,"--")</f>
        <v>20</v>
      </c>
      <c r="K988" s="167">
        <f>IF(J988="--","--",'4'!$AI$48)</f>
        <v>18.75</v>
      </c>
      <c r="L988" s="167"/>
      <c r="M988" s="213">
        <f>IF(J988="--","--",رتبه!$BU$39)</f>
        <v>1</v>
      </c>
      <c r="N988" s="214">
        <f t="shared" si="35"/>
        <v>1.25</v>
      </c>
      <c r="O988" s="166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8"/>
    </row>
    <row r="989" spans="2:27" ht="20.100000000000001" hidden="1" customHeight="1">
      <c r="B989" s="200">
        <v>18</v>
      </c>
      <c r="C989" s="201" t="str">
        <f>IF('لیست کنترل نمرات مستمر و پایانی'!$AK$1&gt;0,'لیست کنترل نمرات مستمر و پایانی'!$AK$1,"-----")</f>
        <v>تربیت بدنی</v>
      </c>
      <c r="D989" s="202"/>
      <c r="E989" s="202"/>
      <c r="F989" s="203"/>
      <c r="G989" s="204">
        <f>IF(J989="--","--",'لیست کنترل نمرات مستمر و پایانی'!$AK$2)</f>
        <v>2</v>
      </c>
      <c r="H989" s="205" t="str">
        <f>IF('لیست کنترل نمرات مستمر و پایانی'!$AK$39&gt;0,'لیست کنترل نمرات مستمر و پایانی'!$AK$39,"--")</f>
        <v>--</v>
      </c>
      <c r="I989" s="205">
        <f>IF('لیست کنترل نمرات مستمر و پایانی'!$AL$39&gt;0,'لیست کنترل نمرات مستمر و پایانی'!$AL$39,"--")</f>
        <v>20</v>
      </c>
      <c r="J989" s="205">
        <f>IF('4'!$AK$39&gt;0,'4'!$AK$39,"--")</f>
        <v>20</v>
      </c>
      <c r="K989" s="206">
        <f>IF(J989="--","--",'4'!$AK$48)</f>
        <v>18.75</v>
      </c>
      <c r="L989" s="206"/>
      <c r="M989" s="205">
        <f>IF(J989="--","--",رتبه!$BW$39)</f>
        <v>1</v>
      </c>
      <c r="N989" s="207">
        <f t="shared" si="35"/>
        <v>1.25</v>
      </c>
      <c r="O989" s="166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8"/>
    </row>
    <row r="990" spans="2:27" ht="20.100000000000001" hidden="1" customHeight="1" thickBot="1">
      <c r="B990" s="215">
        <v>19</v>
      </c>
      <c r="C990" s="216" t="str">
        <f>IF('لیست کنترل نمرات مستمر و پایانی'!$AM$1&gt;0,'لیست کنترل نمرات مستمر و پایانی'!$AM$1,"-----")</f>
        <v>انضباط</v>
      </c>
      <c r="D990" s="217"/>
      <c r="E990" s="217"/>
      <c r="F990" s="218"/>
      <c r="G990" s="219">
        <f>IF(J990="--","--",'لیست کنترل نمرات مستمر و پایانی'!$AM$2)</f>
        <v>2</v>
      </c>
      <c r="H990" s="220" t="str">
        <f>IF('لیست کنترل نمرات مستمر و پایانی'!$AM$39&gt;0,'لیست کنترل نمرات مستمر و پایانی'!$AM$39,"--")</f>
        <v>--</v>
      </c>
      <c r="I990" s="220">
        <f>IF('لیست کنترل نمرات مستمر و پایانی'!$AN$39&gt;0,'لیست کنترل نمرات مستمر و پایانی'!$AN$39,"--")</f>
        <v>16</v>
      </c>
      <c r="J990" s="220">
        <f>IF('4'!$AM$39&gt;0,'4'!$AM$39,"--")</f>
        <v>16</v>
      </c>
      <c r="K990" s="181">
        <f>IF(J990="--","--",'4'!$AM$48)</f>
        <v>14.5</v>
      </c>
      <c r="L990" s="181"/>
      <c r="M990" s="220">
        <f>IF(J990="--","--",رتبه!$BY$39)</f>
        <v>20</v>
      </c>
      <c r="N990" s="221">
        <f t="shared" si="35"/>
        <v>1.5</v>
      </c>
      <c r="O990" s="222"/>
      <c r="P990" s="181"/>
      <c r="Q990" s="181"/>
      <c r="R990" s="181"/>
      <c r="S990" s="181"/>
      <c r="T990" s="181"/>
      <c r="U990" s="181"/>
      <c r="V990" s="181"/>
      <c r="W990" s="181"/>
      <c r="X990" s="181"/>
      <c r="Y990" s="181"/>
      <c r="Z990" s="181"/>
      <c r="AA990" s="182"/>
    </row>
    <row r="991" spans="2:27" ht="20.100000000000001" hidden="1" customHeight="1" thickBot="1"/>
    <row r="992" spans="2:27" ht="20.100000000000001" hidden="1" customHeight="1" thickBot="1">
      <c r="B992" s="155"/>
      <c r="C992" s="156"/>
      <c r="D992" s="156"/>
      <c r="E992" s="156"/>
      <c r="F992" s="156"/>
      <c r="G992" s="157"/>
      <c r="H992" s="158"/>
      <c r="I992" s="159" t="str">
        <f>'ورود اطلاعات'!$C$6</f>
        <v>مدیریت آموزش و پرورش تهران</v>
      </c>
      <c r="J992" s="160"/>
      <c r="K992" s="160"/>
      <c r="L992" s="160"/>
      <c r="M992" s="160"/>
      <c r="N992" s="160"/>
      <c r="O992" s="160"/>
      <c r="P992" s="160"/>
      <c r="Q992" s="161"/>
      <c r="R992" s="158"/>
      <c r="S992" s="162" t="str">
        <f>'ورود نمرات'!$A$3</f>
        <v>نام</v>
      </c>
      <c r="T992" s="163"/>
      <c r="U992" s="164"/>
      <c r="V992" s="165" t="str">
        <f>'ورود نمرات'!$A$40</f>
        <v xml:space="preserve">محمدعلی  </v>
      </c>
      <c r="W992" s="156"/>
      <c r="X992" s="156"/>
      <c r="Y992" s="156"/>
      <c r="Z992" s="156"/>
      <c r="AA992" s="157"/>
    </row>
    <row r="993" spans="2:27" ht="20.100000000000001" hidden="1" customHeight="1">
      <c r="B993" s="166"/>
      <c r="C993" s="167"/>
      <c r="D993" s="167"/>
      <c r="E993" s="167"/>
      <c r="F993" s="167"/>
      <c r="G993" s="168"/>
      <c r="H993" s="158"/>
      <c r="I993" s="162" t="str">
        <f>'ورود اطلاعات'!$A$7</f>
        <v>نام واحد آموزشی</v>
      </c>
      <c r="J993" s="163"/>
      <c r="K993" s="164"/>
      <c r="L993" s="169" t="str">
        <f>'ورود اطلاعات'!$C$7</f>
        <v>دبیرستان دانش پسند</v>
      </c>
      <c r="M993" s="170"/>
      <c r="N993" s="170"/>
      <c r="O993" s="170"/>
      <c r="P993" s="170"/>
      <c r="Q993" s="171"/>
      <c r="R993" s="158"/>
      <c r="S993" s="172" t="str">
        <f>'ورود نمرات'!$B$3</f>
        <v>نام خانوادگی</v>
      </c>
      <c r="T993" s="173"/>
      <c r="U993" s="174"/>
      <c r="V993" s="175" t="str">
        <f>'ورود نمرات'!$B$40</f>
        <v>ابوطالبی</v>
      </c>
      <c r="W993" s="167"/>
      <c r="X993" s="167"/>
      <c r="Y993" s="167"/>
      <c r="Z993" s="167"/>
      <c r="AA993" s="168"/>
    </row>
    <row r="994" spans="2:27" ht="20.100000000000001" hidden="1" customHeight="1">
      <c r="B994" s="166"/>
      <c r="C994" s="167"/>
      <c r="D994" s="167"/>
      <c r="E994" s="167"/>
      <c r="F994" s="167"/>
      <c r="G994" s="168"/>
      <c r="H994" s="158"/>
      <c r="I994" s="172" t="str">
        <f>'ورود اطلاعات'!$A$2</f>
        <v>سال تحصیلی</v>
      </c>
      <c r="J994" s="173"/>
      <c r="K994" s="174"/>
      <c r="L994" s="175" t="str">
        <f>'ورود اطلاعات'!$C$2</f>
        <v>1402-1403</v>
      </c>
      <c r="M994" s="167"/>
      <c r="N994" s="167"/>
      <c r="O994" s="167"/>
      <c r="P994" s="167"/>
      <c r="Q994" s="168"/>
      <c r="R994" s="158"/>
      <c r="S994" s="172" t="str">
        <f>'ورود اطلاعات'!$A$4</f>
        <v>رشته</v>
      </c>
      <c r="T994" s="173"/>
      <c r="U994" s="174"/>
      <c r="V994" s="175" t="str">
        <f>'ورود اطلاعات'!$C$4</f>
        <v>انسانی</v>
      </c>
      <c r="W994" s="167"/>
      <c r="X994" s="167"/>
      <c r="Y994" s="167"/>
      <c r="Z994" s="167"/>
      <c r="AA994" s="168"/>
    </row>
    <row r="995" spans="2:27" ht="20.100000000000001" hidden="1" customHeight="1">
      <c r="B995" s="166"/>
      <c r="C995" s="167"/>
      <c r="D995" s="167"/>
      <c r="E995" s="167"/>
      <c r="F995" s="167"/>
      <c r="G995" s="168"/>
      <c r="H995" s="158"/>
      <c r="I995" s="172" t="str">
        <f>'ورود اطلاعات'!$A$3</f>
        <v>نوبت امتحانی</v>
      </c>
      <c r="J995" s="173"/>
      <c r="K995" s="174"/>
      <c r="L995" s="175" t="str">
        <f>'ورود اطلاعات'!$C$3</f>
        <v>نوبت اول</v>
      </c>
      <c r="M995" s="167"/>
      <c r="N995" s="167"/>
      <c r="O995" s="167"/>
      <c r="P995" s="167"/>
      <c r="Q995" s="168"/>
      <c r="R995" s="158"/>
      <c r="S995" s="172" t="str">
        <f>'لیست کنترل نمرات مستمر و پایانی'!$AO$1</f>
        <v>معدل</v>
      </c>
      <c r="T995" s="173"/>
      <c r="U995" s="174"/>
      <c r="V995" s="176">
        <f>'لیست کنترل نمرات مستمر و پایانی'!$AO$40</f>
        <v>14.886363636363637</v>
      </c>
      <c r="W995" s="167"/>
      <c r="X995" s="167"/>
      <c r="Y995" s="167"/>
      <c r="Z995" s="167"/>
      <c r="AA995" s="168"/>
    </row>
    <row r="996" spans="2:27" ht="20.100000000000001" hidden="1" customHeight="1" thickBot="1">
      <c r="B996" s="166"/>
      <c r="C996" s="167"/>
      <c r="D996" s="167"/>
      <c r="E996" s="167"/>
      <c r="F996" s="167"/>
      <c r="G996" s="168"/>
      <c r="H996" s="158"/>
      <c r="I996" s="177" t="str">
        <f>'ورود اطلاعات'!$A$5</f>
        <v>کلاس</v>
      </c>
      <c r="J996" s="178"/>
      <c r="K996" s="179"/>
      <c r="L996" s="180">
        <f>'ورود اطلاعات'!$C$5</f>
        <v>102</v>
      </c>
      <c r="M996" s="181"/>
      <c r="N996" s="181"/>
      <c r="O996" s="181"/>
      <c r="P996" s="181"/>
      <c r="Q996" s="182"/>
      <c r="R996" s="158"/>
      <c r="S996" s="177" t="str">
        <f>'لیست کنترل نمرات مستمر و پایانی'!$AP$1</f>
        <v>رتبه کلاسی</v>
      </c>
      <c r="T996" s="178"/>
      <c r="U996" s="179"/>
      <c r="V996" s="180">
        <f>'لیست کنترل نمرات مستمر و پایانی'!$AP$40</f>
        <v>21</v>
      </c>
      <c r="W996" s="181"/>
      <c r="X996" s="181"/>
      <c r="Y996" s="181"/>
      <c r="Z996" s="181"/>
      <c r="AA996" s="182"/>
    </row>
    <row r="997" spans="2:27" ht="20.100000000000001" hidden="1" customHeight="1" thickBot="1">
      <c r="B997" s="183"/>
      <c r="C997" s="184"/>
      <c r="D997" s="184"/>
      <c r="E997" s="184"/>
      <c r="F997" s="184"/>
      <c r="G997" s="185"/>
      <c r="H997" s="158"/>
      <c r="I997" s="158"/>
      <c r="J997" s="158"/>
      <c r="K997" s="158"/>
      <c r="L997" s="158"/>
      <c r="M997" s="158"/>
      <c r="N997" s="158"/>
      <c r="O997" s="158"/>
      <c r="P997" s="158"/>
      <c r="Q997" s="158"/>
      <c r="R997" s="158"/>
      <c r="S997" s="158"/>
      <c r="T997" s="158"/>
      <c r="U997" s="158"/>
      <c r="V997" s="158"/>
      <c r="W997" s="158"/>
      <c r="X997" s="158"/>
      <c r="Y997" s="158"/>
      <c r="Z997" s="158"/>
      <c r="AA997" s="158"/>
    </row>
    <row r="998" spans="2:27" ht="20.100000000000001" hidden="1" customHeight="1" thickBot="1">
      <c r="B998" s="186" t="s">
        <v>23</v>
      </c>
      <c r="C998" s="187" t="s">
        <v>9</v>
      </c>
      <c r="D998" s="188"/>
      <c r="E998" s="188"/>
      <c r="F998" s="189"/>
      <c r="G998" s="190" t="s">
        <v>20</v>
      </c>
      <c r="H998" s="191" t="s">
        <v>15</v>
      </c>
      <c r="I998" s="191" t="s">
        <v>16</v>
      </c>
      <c r="J998" s="191" t="s">
        <v>21</v>
      </c>
      <c r="K998" s="188" t="s">
        <v>22</v>
      </c>
      <c r="L998" s="188"/>
      <c r="M998" s="191" t="s">
        <v>19</v>
      </c>
      <c r="N998" s="192" t="s">
        <v>24</v>
      </c>
      <c r="O998" s="155"/>
      <c r="P998" s="156"/>
      <c r="Q998" s="156"/>
      <c r="R998" s="156"/>
      <c r="S998" s="156"/>
      <c r="T998" s="156"/>
      <c r="U998" s="156"/>
      <c r="V998" s="156"/>
      <c r="W998" s="156"/>
      <c r="X998" s="156"/>
      <c r="Y998" s="156"/>
      <c r="Z998" s="156"/>
      <c r="AA998" s="157"/>
    </row>
    <row r="999" spans="2:27" ht="20.100000000000001" hidden="1" customHeight="1">
      <c r="B999" s="193">
        <v>1</v>
      </c>
      <c r="C999" s="194" t="str">
        <f>IF('لیست کنترل نمرات مستمر و پایانی'!$C$1&gt;0,'لیست کنترل نمرات مستمر و پایانی'!$C$1,"-----")</f>
        <v>قرآن</v>
      </c>
      <c r="D999" s="195"/>
      <c r="E999" s="195"/>
      <c r="F999" s="196"/>
      <c r="G999" s="197">
        <f>IF(J999="--","--",'لیست کنترل نمرات مستمر و پایانی'!$C$2)</f>
        <v>2</v>
      </c>
      <c r="H999" s="198">
        <f>IF('لیست کنترل نمرات مستمر و پایانی'!$C$40&gt;0,'لیست کنترل نمرات مستمر و پایانی'!$C$40,"--")</f>
        <v>4.5</v>
      </c>
      <c r="I999" s="198">
        <f>IF('لیست کنترل نمرات مستمر و پایانی'!$D$40&gt;0,'لیست کنترل نمرات مستمر و پایانی'!$D$40,"--")</f>
        <v>20</v>
      </c>
      <c r="J999" s="198">
        <f>IF('4'!$C$40&gt;0,'4'!$C$40,"--")</f>
        <v>15</v>
      </c>
      <c r="K999" s="170">
        <f>IF(J999="--","--",'4'!$C$48)</f>
        <v>17.25</v>
      </c>
      <c r="L999" s="170"/>
      <c r="M999" s="198">
        <f>IF(J999="--","--",رتبه!$AO$40)</f>
        <v>34</v>
      </c>
      <c r="N999" s="199">
        <f t="shared" ref="N999:N1017" si="36">IF(J999="--","--",J999-K999)</f>
        <v>-2.25</v>
      </c>
      <c r="O999" s="166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8"/>
    </row>
    <row r="1000" spans="2:27" ht="20.100000000000001" hidden="1" customHeight="1">
      <c r="B1000" s="200">
        <v>2</v>
      </c>
      <c r="C1000" s="201" t="str">
        <f>IF('لیست کنترل نمرات مستمر و پایانی'!$E$1&gt;0,'لیست کنترل نمرات مستمر و پایانی'!$E$1,"-----")</f>
        <v>معارف اسلامی</v>
      </c>
      <c r="D1000" s="202"/>
      <c r="E1000" s="202"/>
      <c r="F1000" s="203"/>
      <c r="G1000" s="204">
        <f>IF(J1000="--","--",'لیست کنترل نمرات مستمر و پایانی'!$E$2)</f>
        <v>2</v>
      </c>
      <c r="H1000" s="205">
        <f>IF('لیست کنترل نمرات مستمر و پایانی'!$E$40&gt;0,'لیست کنترل نمرات مستمر و پایانی'!$E$40,"--")</f>
        <v>20</v>
      </c>
      <c r="I1000" s="205">
        <f>IF('لیست کنترل نمرات مستمر و پایانی'!$F$40&gt;0,'لیست کنترل نمرات مستمر و پایانی'!$F$40,"--")</f>
        <v>18</v>
      </c>
      <c r="J1000" s="205">
        <f>IF('4'!$E$40&gt;0,'4'!$E$40,"--")</f>
        <v>18.75</v>
      </c>
      <c r="K1000" s="206">
        <f>IF(J1000="--","--",'4'!$E$48)</f>
        <v>15.25</v>
      </c>
      <c r="L1000" s="206"/>
      <c r="M1000" s="205">
        <f>IF(J1000="--","--",رتبه!$AQ$40)</f>
        <v>10</v>
      </c>
      <c r="N1000" s="207">
        <f t="shared" si="36"/>
        <v>3.5</v>
      </c>
      <c r="O1000" s="166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8"/>
    </row>
    <row r="1001" spans="2:27" ht="20.100000000000001" hidden="1" customHeight="1">
      <c r="B1001" s="208">
        <v>3</v>
      </c>
      <c r="C1001" s="209" t="str">
        <f>IF('لیست کنترل نمرات مستمر و پایانی'!$G$1&gt;0,'لیست کنترل نمرات مستمر و پایانی'!$G$1,"-----")</f>
        <v>فلسفه</v>
      </c>
      <c r="D1001" s="210"/>
      <c r="E1001" s="210"/>
      <c r="F1001" s="211"/>
      <c r="G1001" s="212">
        <f>IF(J1001="--","--",'لیست کنترل نمرات مستمر و پایانی'!$G$2)</f>
        <v>2</v>
      </c>
      <c r="H1001" s="213">
        <f>IF('لیست کنترل نمرات مستمر و پایانی'!$G$40&gt;0,'لیست کنترل نمرات مستمر و پایانی'!$G$40,"--")</f>
        <v>20</v>
      </c>
      <c r="I1001" s="213">
        <f>IF('لیست کنترل نمرات مستمر و پایانی'!$H$40&gt;0,'لیست کنترل نمرات مستمر و پایانی'!$H$40,"--")</f>
        <v>13</v>
      </c>
      <c r="J1001" s="213">
        <f>IF('4'!$G$40&gt;0,'4'!$G$40,"--")</f>
        <v>15.5</v>
      </c>
      <c r="K1001" s="167">
        <f>IF(J1001="--","--",'4'!$G$48)</f>
        <v>13.25</v>
      </c>
      <c r="L1001" s="167"/>
      <c r="M1001" s="213">
        <f>IF(J1001="--","--",رتبه!$AS$40)</f>
        <v>20</v>
      </c>
      <c r="N1001" s="214">
        <f t="shared" si="36"/>
        <v>2.25</v>
      </c>
      <c r="O1001" s="166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8"/>
    </row>
    <row r="1002" spans="2:27" ht="20.100000000000001" hidden="1" customHeight="1">
      <c r="B1002" s="200">
        <v>4</v>
      </c>
      <c r="C1002" s="201" t="str">
        <f>IF('لیست کنترل نمرات مستمر و پایانی'!$I$1&gt;0,'لیست کنترل نمرات مستمر و پایانی'!$I$1,"-----")</f>
        <v>منطق</v>
      </c>
      <c r="D1002" s="202"/>
      <c r="E1002" s="202"/>
      <c r="F1002" s="203"/>
      <c r="G1002" s="204">
        <f>IF(J1002="--","--",'لیست کنترل نمرات مستمر و پایانی'!$I$2)</f>
        <v>1</v>
      </c>
      <c r="H1002" s="205">
        <f>IF('لیست کنترل نمرات مستمر و پایانی'!$I$40&gt;0,'لیست کنترل نمرات مستمر و پایانی'!$I$40,"--")</f>
        <v>20</v>
      </c>
      <c r="I1002" s="205">
        <f>IF('لیست کنترل نمرات مستمر و پایانی'!$J$40&gt;0,'لیست کنترل نمرات مستمر و پایانی'!$J$40,"--")</f>
        <v>20</v>
      </c>
      <c r="J1002" s="205">
        <f>IF('4'!$I$40&gt;0,'4'!$I$40,"--")</f>
        <v>20</v>
      </c>
      <c r="K1002" s="206">
        <f>IF(J1002="--","--",'4'!$I$48)</f>
        <v>18</v>
      </c>
      <c r="L1002" s="206"/>
      <c r="M1002" s="205">
        <f>IF(J1002="--","--",رتبه!$AU$40)</f>
        <v>1</v>
      </c>
      <c r="N1002" s="207">
        <f t="shared" si="36"/>
        <v>2</v>
      </c>
      <c r="O1002" s="166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8"/>
    </row>
    <row r="1003" spans="2:27" ht="20.100000000000001" hidden="1" customHeight="1">
      <c r="B1003" s="208">
        <v>5</v>
      </c>
      <c r="C1003" s="209" t="str">
        <f>IF('لیست کنترل نمرات مستمر و پایانی'!$K$1&gt;0,'لیست کنترل نمرات مستمر و پایانی'!$K$1,"-----")</f>
        <v>جامعه شناسی</v>
      </c>
      <c r="D1003" s="210"/>
      <c r="E1003" s="210"/>
      <c r="F1003" s="211"/>
      <c r="G1003" s="212">
        <f>IF(J1003="--","--",'لیست کنترل نمرات مستمر و پایانی'!$K$2)</f>
        <v>3</v>
      </c>
      <c r="H1003" s="213">
        <f>IF('لیست کنترل نمرات مستمر و پایانی'!$K$40&gt;0,'لیست کنترل نمرات مستمر و پایانی'!$K$40,"--")</f>
        <v>17</v>
      </c>
      <c r="I1003" s="213">
        <f>IF('لیست کنترل نمرات مستمر و پایانی'!$L$40&gt;0,'لیست کنترل نمرات مستمر و پایانی'!$L$40,"--")</f>
        <v>14.5</v>
      </c>
      <c r="J1003" s="213">
        <f>IF('4'!$K$40&gt;0,'4'!$K$40,"--")</f>
        <v>15.5</v>
      </c>
      <c r="K1003" s="167">
        <f>IF(J1003="--","--",'4'!$K$48)</f>
        <v>14.25</v>
      </c>
      <c r="L1003" s="167"/>
      <c r="M1003" s="213">
        <f>IF(J1003="--","--",رتبه!$AW$40)</f>
        <v>20</v>
      </c>
      <c r="N1003" s="214">
        <f t="shared" si="36"/>
        <v>1.25</v>
      </c>
      <c r="O1003" s="166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8"/>
    </row>
    <row r="1004" spans="2:27" ht="20.100000000000001" hidden="1" customHeight="1">
      <c r="B1004" s="200">
        <v>6</v>
      </c>
      <c r="C1004" s="201" t="str">
        <f>IF('لیست کنترل نمرات مستمر و پایانی'!$M$1&gt;0,'لیست کنترل نمرات مستمر و پایانی'!$M$1,"-----")</f>
        <v>روان شناسی</v>
      </c>
      <c r="D1004" s="202"/>
      <c r="E1004" s="202"/>
      <c r="F1004" s="203"/>
      <c r="G1004" s="204">
        <f>IF(J1004="--","--",'لیست کنترل نمرات مستمر و پایانی'!$M$2)</f>
        <v>3</v>
      </c>
      <c r="H1004" s="205">
        <f>IF('لیست کنترل نمرات مستمر و پایانی'!$M$40&gt;0,'لیست کنترل نمرات مستمر و پایانی'!$M$40,"--")</f>
        <v>12</v>
      </c>
      <c r="I1004" s="205">
        <f>IF('لیست کنترل نمرات مستمر و پایانی'!$N$40&gt;0,'لیست کنترل نمرات مستمر و پایانی'!$N$40,"--")</f>
        <v>5</v>
      </c>
      <c r="J1004" s="205">
        <f>IF('4'!$M$40&gt;0,'4'!$M$40,"--")</f>
        <v>7.5</v>
      </c>
      <c r="K1004" s="206">
        <f>IF(J1004="--","--",'4'!$M$48)</f>
        <v>12.25</v>
      </c>
      <c r="L1004" s="206"/>
      <c r="M1004" s="205">
        <f>IF(J1004="--","--",رتبه!$AY$40)</f>
        <v>38</v>
      </c>
      <c r="N1004" s="207">
        <f t="shared" si="36"/>
        <v>-4.75</v>
      </c>
      <c r="O1004" s="166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8"/>
    </row>
    <row r="1005" spans="2:27" ht="20.100000000000001" hidden="1" customHeight="1">
      <c r="B1005" s="208">
        <v>7</v>
      </c>
      <c r="C1005" s="209" t="str">
        <f>IF('لیست کنترل نمرات مستمر و پایانی'!$O$1&gt;0,'لیست کنترل نمرات مستمر و پایانی'!$O$1,"-----")</f>
        <v>زبان انگلیسی</v>
      </c>
      <c r="D1005" s="210"/>
      <c r="E1005" s="210"/>
      <c r="F1005" s="211"/>
      <c r="G1005" s="212">
        <f>IF(J1005="--","--",'لیست کنترل نمرات مستمر و پایانی'!$O$2)</f>
        <v>1</v>
      </c>
      <c r="H1005" s="213">
        <f>IF('لیست کنترل نمرات مستمر و پایانی'!$O$40&gt;0,'لیست کنترل نمرات مستمر و پایانی'!$O$40,"--")</f>
        <v>17</v>
      </c>
      <c r="I1005" s="213">
        <f>IF('لیست کنترل نمرات مستمر و پایانی'!$P$40&gt;0,'لیست کنترل نمرات مستمر و پایانی'!$P$40,"--")</f>
        <v>14.5</v>
      </c>
      <c r="J1005" s="213">
        <f>IF('4'!$O$40&gt;0,'4'!$O$40,"--")</f>
        <v>15.5</v>
      </c>
      <c r="K1005" s="167">
        <f>IF(J1005="--","--",'4'!$O$48)</f>
        <v>11.25</v>
      </c>
      <c r="L1005" s="167"/>
      <c r="M1005" s="213">
        <f>IF(J1005="--","--",رتبه!$BA$40)</f>
        <v>11</v>
      </c>
      <c r="N1005" s="214">
        <f t="shared" si="36"/>
        <v>4.25</v>
      </c>
      <c r="O1005" s="166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8"/>
    </row>
    <row r="1006" spans="2:27" ht="20.100000000000001" hidden="1" customHeight="1">
      <c r="B1006" s="200">
        <v>8</v>
      </c>
      <c r="C1006" s="201" t="str">
        <f>IF('لیست کنترل نمرات مستمر و پایانی'!$Q$1&gt;0,'لیست کنترل نمرات مستمر و پایانی'!$Q$1,"-----")</f>
        <v>ادبیات فارسی</v>
      </c>
      <c r="D1006" s="202"/>
      <c r="E1006" s="202"/>
      <c r="F1006" s="203"/>
      <c r="G1006" s="204">
        <f>IF(J1006="--","--",'لیست کنترل نمرات مستمر و پایانی'!$Q$2)</f>
        <v>2</v>
      </c>
      <c r="H1006" s="205">
        <f>IF('لیست کنترل نمرات مستمر و پایانی'!$Q$40&gt;0,'لیست کنترل نمرات مستمر و پایانی'!$Q$40,"--")</f>
        <v>17</v>
      </c>
      <c r="I1006" s="205">
        <f>IF('لیست کنترل نمرات مستمر و پایانی'!$R$40&gt;0,'لیست کنترل نمرات مستمر و پایانی'!$R$40,"--")</f>
        <v>14.5</v>
      </c>
      <c r="J1006" s="205">
        <f>IF('4'!$Q$40&gt;0,'4'!$Q$40,"--")</f>
        <v>15.5</v>
      </c>
      <c r="K1006" s="206">
        <f>IF(J1006="--","--",'4'!$Q$48)</f>
        <v>8.25</v>
      </c>
      <c r="L1006" s="206"/>
      <c r="M1006" s="205">
        <f>IF(J1006="--","--",رتبه!$BC$40)</f>
        <v>4</v>
      </c>
      <c r="N1006" s="207">
        <f t="shared" si="36"/>
        <v>7.25</v>
      </c>
      <c r="O1006" s="166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8"/>
    </row>
    <row r="1007" spans="2:27" ht="20.100000000000001" hidden="1" customHeight="1">
      <c r="B1007" s="208">
        <v>9</v>
      </c>
      <c r="C1007" s="209" t="str">
        <f>IF('لیست کنترل نمرات مستمر و پایانی'!$S$1&gt;0,'لیست کنترل نمرات مستمر و پایانی'!$S$1,"-----")</f>
        <v>قافیه و عروض</v>
      </c>
      <c r="D1007" s="210"/>
      <c r="E1007" s="210"/>
      <c r="F1007" s="211"/>
      <c r="G1007" s="212">
        <f>IF(J1007="--","--",'لیست کنترل نمرات مستمر و پایانی'!$S$2)</f>
        <v>2</v>
      </c>
      <c r="H1007" s="213">
        <f>IF('لیست کنترل نمرات مستمر و پایانی'!$S$40&gt;0,'لیست کنترل نمرات مستمر و پایانی'!$S$40,"--")</f>
        <v>10</v>
      </c>
      <c r="I1007" s="213">
        <f>IF('لیست کنترل نمرات مستمر و پایانی'!$T$40&gt;0,'لیست کنترل نمرات مستمر و پایانی'!$T$40,"--")</f>
        <v>10</v>
      </c>
      <c r="J1007" s="213">
        <f>IF('4'!$S$40&gt;0,'4'!$S$40,"--")</f>
        <v>10</v>
      </c>
      <c r="K1007" s="167">
        <f>IF(J1007="--","--",'4'!$S$48)</f>
        <v>11.5</v>
      </c>
      <c r="L1007" s="167"/>
      <c r="M1007" s="213">
        <f>IF(J1007="--","--",رتبه!$BE$40)</f>
        <v>23</v>
      </c>
      <c r="N1007" s="214">
        <f t="shared" si="36"/>
        <v>-1.5</v>
      </c>
      <c r="O1007" s="166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8"/>
    </row>
    <row r="1008" spans="2:27" ht="20.100000000000001" hidden="1" customHeight="1">
      <c r="B1008" s="200">
        <v>10</v>
      </c>
      <c r="C1008" s="201" t="str">
        <f>IF('لیست کنترل نمرات مستمر و پایانی'!$U$1&gt;0,'لیست کنترل نمرات مستمر و پایانی'!$U$1,"-----")</f>
        <v>عربی</v>
      </c>
      <c r="D1008" s="202"/>
      <c r="E1008" s="202"/>
      <c r="F1008" s="203"/>
      <c r="G1008" s="204">
        <f>IF(J1008="--","--",'لیست کنترل نمرات مستمر و پایانی'!$U$2)</f>
        <v>2</v>
      </c>
      <c r="H1008" s="205">
        <f>IF('لیست کنترل نمرات مستمر و پایانی'!$U$40&gt;0,'لیست کنترل نمرات مستمر و پایانی'!$U$40,"--")</f>
        <v>10</v>
      </c>
      <c r="I1008" s="205">
        <f>IF('لیست کنترل نمرات مستمر و پایانی'!$V$40&gt;0,'لیست کنترل نمرات مستمر و پایانی'!$V$40,"--")</f>
        <v>10</v>
      </c>
      <c r="J1008" s="205">
        <f>IF('4'!$U$40&gt;0,'4'!$U$40,"--")</f>
        <v>10</v>
      </c>
      <c r="K1008" s="206">
        <f>IF(J1008="--","--",'4'!$U$48)</f>
        <v>19.25</v>
      </c>
      <c r="L1008" s="206"/>
      <c r="M1008" s="205">
        <f>IF(J1008="--","--",رتبه!$BG$40)</f>
        <v>41</v>
      </c>
      <c r="N1008" s="207">
        <f t="shared" si="36"/>
        <v>-9.25</v>
      </c>
      <c r="O1008" s="166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8"/>
    </row>
    <row r="1009" spans="1:28" ht="20.100000000000001" hidden="1" customHeight="1">
      <c r="B1009" s="208">
        <v>11</v>
      </c>
      <c r="C1009" s="209" t="str">
        <f>IF('لیست کنترل نمرات مستمر و پایانی'!$W$1&gt;0,'لیست کنترل نمرات مستمر و پایانی'!$W$1,"-----")</f>
        <v>ریاضی</v>
      </c>
      <c r="D1009" s="210"/>
      <c r="E1009" s="210"/>
      <c r="F1009" s="211"/>
      <c r="G1009" s="212">
        <f>IF(J1009="--","--",'لیست کنترل نمرات مستمر و پایانی'!$W$2)</f>
        <v>4</v>
      </c>
      <c r="H1009" s="213">
        <f>IF('لیست کنترل نمرات مستمر و پایانی'!$W$40&gt;0,'لیست کنترل نمرات مستمر و پایانی'!$W$40,"--")</f>
        <v>10</v>
      </c>
      <c r="I1009" s="213">
        <f>IF('لیست کنترل نمرات مستمر و پایانی'!$X$40&gt;0,'لیست کنترل نمرات مستمر و پایانی'!$X$40,"--")</f>
        <v>10</v>
      </c>
      <c r="J1009" s="213">
        <f>IF('4'!$W$40&gt;0,'4'!$W$40,"--")</f>
        <v>10</v>
      </c>
      <c r="K1009" s="167">
        <f>IF(J1009="--","--",'4'!$W$48)</f>
        <v>12.5</v>
      </c>
      <c r="L1009" s="167"/>
      <c r="M1009" s="213">
        <f>IF(J1009="--","--",رتبه!$BI$40)</f>
        <v>27</v>
      </c>
      <c r="N1009" s="214">
        <f t="shared" si="36"/>
        <v>-2.5</v>
      </c>
      <c r="O1009" s="166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8"/>
    </row>
    <row r="1010" spans="1:28" ht="20.100000000000001" hidden="1" customHeight="1">
      <c r="B1010" s="200">
        <v>12</v>
      </c>
      <c r="C1010" s="201" t="str">
        <f>IF('لیست کنترل نمرات مستمر و پایانی'!$Y$1&gt;0,'لیست کنترل نمرات مستمر و پایانی'!$Y$1,"-----")</f>
        <v>زیست شناسی</v>
      </c>
      <c r="D1010" s="202"/>
      <c r="E1010" s="202"/>
      <c r="F1010" s="203"/>
      <c r="G1010" s="204">
        <f>IF(J1010="--","--",'لیست کنترل نمرات مستمر و پایانی'!$Y$2)</f>
        <v>4</v>
      </c>
      <c r="H1010" s="205">
        <f>IF('لیست کنترل نمرات مستمر و پایانی'!$Y$40&gt;0,'لیست کنترل نمرات مستمر و پایانی'!$Y$40,"--")</f>
        <v>12</v>
      </c>
      <c r="I1010" s="205">
        <f>IF('لیست کنترل نمرات مستمر و پایانی'!$Z$40&gt;0,'لیست کنترل نمرات مستمر و پایانی'!$Z$40,"--")</f>
        <v>8</v>
      </c>
      <c r="J1010" s="205">
        <f>IF('4'!$Y$40&gt;0,'4'!$Y$40,"--")</f>
        <v>9.5</v>
      </c>
      <c r="K1010" s="206">
        <f>IF(J1010="--","--",'4'!$Y$48)</f>
        <v>17</v>
      </c>
      <c r="L1010" s="206"/>
      <c r="M1010" s="205">
        <f>IF(J1010="--","--",رتبه!$BK$40)</f>
        <v>39</v>
      </c>
      <c r="N1010" s="207">
        <f t="shared" si="36"/>
        <v>-7.5</v>
      </c>
      <c r="O1010" s="166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8"/>
    </row>
    <row r="1011" spans="1:28" ht="20.100000000000001" hidden="1" customHeight="1">
      <c r="B1011" s="208">
        <v>13</v>
      </c>
      <c r="C1011" s="209" t="str">
        <f>IF('لیست کنترل نمرات مستمر و پایانی'!$AA$1&gt;0,'لیست کنترل نمرات مستمر و پایانی'!$AA$1,"-----")</f>
        <v>جغرافیای استان</v>
      </c>
      <c r="D1011" s="210"/>
      <c r="E1011" s="210"/>
      <c r="F1011" s="211"/>
      <c r="G1011" s="212">
        <f>IF(J1011="--","--",'لیست کنترل نمرات مستمر و پایانی'!$AA$2)</f>
        <v>3</v>
      </c>
      <c r="H1011" s="213">
        <f>IF('لیست کنترل نمرات مستمر و پایانی'!$AA$40&gt;0,'لیست کنترل نمرات مستمر و پایانی'!$AA$40,"--")</f>
        <v>20</v>
      </c>
      <c r="I1011" s="213">
        <f>IF('لیست کنترل نمرات مستمر و پایانی'!$AB$40&gt;0,'لیست کنترل نمرات مستمر و پایانی'!$AB$40,"--")</f>
        <v>20</v>
      </c>
      <c r="J1011" s="213">
        <f>IF('4'!$AA$40&gt;0,'4'!$AA$40,"--")</f>
        <v>20</v>
      </c>
      <c r="K1011" s="167">
        <f>IF(J1011="--","--",'4'!$AA$48)</f>
        <v>16.5</v>
      </c>
      <c r="L1011" s="167"/>
      <c r="M1011" s="213">
        <f>IF(J1011="--","--",رتبه!$BM$40)</f>
        <v>1</v>
      </c>
      <c r="N1011" s="214">
        <f t="shared" si="36"/>
        <v>3.5</v>
      </c>
      <c r="O1011" s="166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8"/>
    </row>
    <row r="1012" spans="1:28" ht="20.100000000000001" hidden="1" customHeight="1">
      <c r="B1012" s="200">
        <v>14</v>
      </c>
      <c r="C1012" s="201" t="str">
        <f>IF('لیست کنترل نمرات مستمر و پایانی'!$AC$1&gt;0,'لیست کنترل نمرات مستمر و پایانی'!$AC$1,"-----")</f>
        <v>نگارش</v>
      </c>
      <c r="D1012" s="202"/>
      <c r="E1012" s="202"/>
      <c r="F1012" s="203"/>
      <c r="G1012" s="204">
        <f>IF(J1012="--","--",'لیست کنترل نمرات مستمر و پایانی'!$AC$2)</f>
        <v>2</v>
      </c>
      <c r="H1012" s="205">
        <f>IF('لیست کنترل نمرات مستمر و پایانی'!$AC$40&gt;0,'لیست کنترل نمرات مستمر و پایانی'!$AC$40,"--")</f>
        <v>20</v>
      </c>
      <c r="I1012" s="205">
        <f>IF('لیست کنترل نمرات مستمر و پایانی'!$AD$40&gt;0,'لیست کنترل نمرات مستمر و پایانی'!$AD$40,"--")</f>
        <v>20</v>
      </c>
      <c r="J1012" s="205">
        <f>IF('4'!$AC$40&gt;0,'4'!$AC$40,"--")</f>
        <v>20</v>
      </c>
      <c r="K1012" s="206">
        <f>IF(J1012="--","--",'4'!$AC$48)</f>
        <v>19.75</v>
      </c>
      <c r="L1012" s="206"/>
      <c r="M1012" s="205">
        <f>IF(J1012="--","--",رتبه!$BO$40)</f>
        <v>1</v>
      </c>
      <c r="N1012" s="207">
        <f t="shared" si="36"/>
        <v>0.25</v>
      </c>
      <c r="O1012" s="166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8"/>
    </row>
    <row r="1013" spans="1:28" ht="20.100000000000001" hidden="1" customHeight="1">
      <c r="B1013" s="208">
        <v>15</v>
      </c>
      <c r="C1013" s="209" t="str">
        <f>IF('لیست کنترل نمرات مستمر و پایانی'!$AE$1&gt;0,'لیست کنترل نمرات مستمر و پایانی'!$AE$1,"-----")</f>
        <v>متون ادبی</v>
      </c>
      <c r="D1013" s="210"/>
      <c r="E1013" s="210"/>
      <c r="F1013" s="211"/>
      <c r="G1013" s="212">
        <f>IF(J1013="--","--",'لیست کنترل نمرات مستمر و پایانی'!$AE$2)</f>
        <v>2</v>
      </c>
      <c r="H1013" s="213">
        <f>IF('لیست کنترل نمرات مستمر و پایانی'!$AE$40&gt;0,'لیست کنترل نمرات مستمر و پایانی'!$AE$40,"--")</f>
        <v>20</v>
      </c>
      <c r="I1013" s="213">
        <f>IF('لیست کنترل نمرات مستمر و پایانی'!$AF$40&gt;0,'لیست کنترل نمرات مستمر و پایانی'!$AF$40,"--")</f>
        <v>20</v>
      </c>
      <c r="J1013" s="213">
        <f>IF('4'!$AE$40&gt;0,'4'!$AE$40,"--")</f>
        <v>20</v>
      </c>
      <c r="K1013" s="167">
        <f>IF(J1013="--","--",'4'!$AE$48)</f>
        <v>19.25</v>
      </c>
      <c r="L1013" s="167"/>
      <c r="M1013" s="213">
        <f>IF(J1013="--","--",رتبه!$BQ$40)</f>
        <v>1</v>
      </c>
      <c r="N1013" s="214">
        <f t="shared" si="36"/>
        <v>0.75</v>
      </c>
      <c r="O1013" s="166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8"/>
    </row>
    <row r="1014" spans="1:28" ht="20.100000000000001" hidden="1" customHeight="1">
      <c r="B1014" s="200">
        <v>16</v>
      </c>
      <c r="C1014" s="201" t="str">
        <f>IF('لیست کنترل نمرات مستمر و پایانی'!$AG$1&gt;0,'لیست کنترل نمرات مستمر و پایانی'!$AG$1,"-----")</f>
        <v>آمادگی دفاعی</v>
      </c>
      <c r="D1014" s="202"/>
      <c r="E1014" s="202"/>
      <c r="F1014" s="203"/>
      <c r="G1014" s="204">
        <f>IF(J1014="--","--",'لیست کنترل نمرات مستمر و پایانی'!$AG$2)</f>
        <v>3</v>
      </c>
      <c r="H1014" s="205">
        <f>IF('لیست کنترل نمرات مستمر و پایانی'!$AG$40&gt;0,'لیست کنترل نمرات مستمر و پایانی'!$AG$40,"--")</f>
        <v>20</v>
      </c>
      <c r="I1014" s="205">
        <f>IF('لیست کنترل نمرات مستمر و پایانی'!$AH$40&gt;0,'لیست کنترل نمرات مستمر و پایانی'!$AH$40,"--")</f>
        <v>20</v>
      </c>
      <c r="J1014" s="205">
        <f>IF('4'!$AG$40&gt;0,'4'!$AG$40,"--")</f>
        <v>20</v>
      </c>
      <c r="K1014" s="206">
        <f>IF(J1014="--","--",'4'!$AG$48)</f>
        <v>17.25</v>
      </c>
      <c r="L1014" s="206"/>
      <c r="M1014" s="205">
        <f>IF(J1014="--","--",رتبه!$BS$40)</f>
        <v>1</v>
      </c>
      <c r="N1014" s="207">
        <f t="shared" si="36"/>
        <v>2.75</v>
      </c>
      <c r="O1014" s="166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8"/>
    </row>
    <row r="1015" spans="1:28" ht="20.100000000000001" hidden="1" customHeight="1">
      <c r="B1015" s="208">
        <v>17</v>
      </c>
      <c r="C1015" s="209" t="str">
        <f>IF('لیست کنترل نمرات مستمر و پایانی'!$AI$1&gt;0,'لیست کنترل نمرات مستمر و پایانی'!$AI$1,"-----")</f>
        <v>تاریخ</v>
      </c>
      <c r="D1015" s="210"/>
      <c r="E1015" s="210"/>
      <c r="F1015" s="211"/>
      <c r="G1015" s="212">
        <f>IF(J1015="--","--",'لیست کنترل نمرات مستمر و پایانی'!$AI$2)</f>
        <v>2</v>
      </c>
      <c r="H1015" s="213">
        <f>IF('لیست کنترل نمرات مستمر و پایانی'!$AI$40&gt;0,'لیست کنترل نمرات مستمر و پایانی'!$AI$40,"--")</f>
        <v>20</v>
      </c>
      <c r="I1015" s="213">
        <f>IF('لیست کنترل نمرات مستمر و پایانی'!$AJ$40&gt;0,'لیست کنترل نمرات مستمر و پایانی'!$AJ$40,"--")</f>
        <v>20</v>
      </c>
      <c r="J1015" s="213">
        <f>IF('4'!$AI$40&gt;0,'4'!$AI$40,"--")</f>
        <v>20</v>
      </c>
      <c r="K1015" s="167">
        <f>IF(J1015="--","--",'4'!$AI$48)</f>
        <v>18.75</v>
      </c>
      <c r="L1015" s="167"/>
      <c r="M1015" s="213">
        <f>IF(J1015="--","--",رتبه!$BU$40)</f>
        <v>1</v>
      </c>
      <c r="N1015" s="214">
        <f t="shared" si="36"/>
        <v>1.25</v>
      </c>
      <c r="O1015" s="166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8"/>
    </row>
    <row r="1016" spans="1:28" ht="20.100000000000001" hidden="1" customHeight="1">
      <c r="B1016" s="200">
        <v>18</v>
      </c>
      <c r="C1016" s="201" t="str">
        <f>IF('لیست کنترل نمرات مستمر و پایانی'!$AK$1&gt;0,'لیست کنترل نمرات مستمر و پایانی'!$AK$1,"-----")</f>
        <v>تربیت بدنی</v>
      </c>
      <c r="D1016" s="202"/>
      <c r="E1016" s="202"/>
      <c r="F1016" s="203"/>
      <c r="G1016" s="204">
        <f>IF(J1016="--","--",'لیست کنترل نمرات مستمر و پایانی'!$AK$2)</f>
        <v>2</v>
      </c>
      <c r="H1016" s="205" t="str">
        <f>IF('لیست کنترل نمرات مستمر و پایانی'!$AK$40&gt;0,'لیست کنترل نمرات مستمر و پایانی'!$AK$40,"--")</f>
        <v>--</v>
      </c>
      <c r="I1016" s="205">
        <f>IF('لیست کنترل نمرات مستمر و پایانی'!$AL$40&gt;0,'لیست کنترل نمرات مستمر و پایانی'!$AL$40,"--")</f>
        <v>16</v>
      </c>
      <c r="J1016" s="205">
        <f>IF('4'!$AK$40&gt;0,'4'!$AK$40,"--")</f>
        <v>16</v>
      </c>
      <c r="K1016" s="206">
        <f>IF(J1016="--","--",'4'!$AK$48)</f>
        <v>18.75</v>
      </c>
      <c r="L1016" s="206"/>
      <c r="M1016" s="205">
        <f>IF(J1016="--","--",رتبه!$BW$40)</f>
        <v>33</v>
      </c>
      <c r="N1016" s="207">
        <f t="shared" si="36"/>
        <v>-2.75</v>
      </c>
      <c r="O1016" s="166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8"/>
    </row>
    <row r="1017" spans="1:28" ht="20.100000000000001" hidden="1" customHeight="1" thickBot="1">
      <c r="B1017" s="215">
        <v>19</v>
      </c>
      <c r="C1017" s="216" t="str">
        <f>IF('لیست کنترل نمرات مستمر و پایانی'!$AM$1&gt;0,'لیست کنترل نمرات مستمر و پایانی'!$AM$1,"-----")</f>
        <v>انضباط</v>
      </c>
      <c r="D1017" s="217"/>
      <c r="E1017" s="217"/>
      <c r="F1017" s="218"/>
      <c r="G1017" s="219">
        <f>IF(J1017="--","--",'لیست کنترل نمرات مستمر و پایانی'!$AM$2)</f>
        <v>2</v>
      </c>
      <c r="H1017" s="220" t="str">
        <f>IF('لیست کنترل نمرات مستمر و پایانی'!$AM$40&gt;0,'لیست کنترل نمرات مستمر و پایانی'!$AM$40,"--")</f>
        <v>--</v>
      </c>
      <c r="I1017" s="220">
        <f>IF('لیست کنترل نمرات مستمر و پایانی'!$AN$40&gt;0,'لیست کنترل نمرات مستمر و پایانی'!$AN$40,"--")</f>
        <v>17</v>
      </c>
      <c r="J1017" s="220">
        <f>IF('4'!$AM$40&gt;0,'4'!$AM$40,"--")</f>
        <v>17</v>
      </c>
      <c r="K1017" s="181">
        <f>IF(J1017="--","--",'4'!$AM$48)</f>
        <v>14.5</v>
      </c>
      <c r="L1017" s="181"/>
      <c r="M1017" s="220">
        <f>IF(J1017="--","--",رتبه!$BY$40)</f>
        <v>18</v>
      </c>
      <c r="N1017" s="221">
        <f t="shared" si="36"/>
        <v>2.5</v>
      </c>
      <c r="O1017" s="222"/>
      <c r="P1017" s="181"/>
      <c r="Q1017" s="181"/>
      <c r="R1017" s="181"/>
      <c r="S1017" s="181"/>
      <c r="T1017" s="181"/>
      <c r="U1017" s="181"/>
      <c r="V1017" s="181"/>
      <c r="W1017" s="181"/>
      <c r="X1017" s="181"/>
      <c r="Y1017" s="181"/>
      <c r="Z1017" s="181"/>
      <c r="AA1017" s="182"/>
    </row>
    <row r="1018" spans="1:28" ht="20.100000000000001" hidden="1" customHeight="1">
      <c r="B1018" s="223"/>
      <c r="C1018" s="224"/>
      <c r="D1018" s="224"/>
      <c r="E1018" s="224"/>
      <c r="F1018" s="224"/>
      <c r="G1018" s="225"/>
      <c r="H1018" s="223"/>
      <c r="I1018" s="223"/>
      <c r="J1018" s="223"/>
      <c r="K1018" s="223"/>
      <c r="L1018" s="223"/>
      <c r="M1018" s="223"/>
      <c r="N1018" s="223"/>
      <c r="O1018" s="223"/>
      <c r="P1018" s="223"/>
      <c r="Q1018" s="223"/>
      <c r="R1018" s="223"/>
      <c r="S1018" s="223"/>
      <c r="T1018" s="223"/>
      <c r="U1018" s="223"/>
      <c r="V1018" s="223"/>
      <c r="W1018" s="223"/>
      <c r="X1018" s="223"/>
      <c r="Y1018" s="223"/>
      <c r="Z1018" s="223"/>
      <c r="AA1018" s="223"/>
    </row>
    <row r="1019" spans="1:28" ht="20.100000000000001" hidden="1" customHeight="1" thickBot="1">
      <c r="A1019" s="226"/>
      <c r="B1019" s="226"/>
      <c r="C1019" s="226"/>
      <c r="D1019" s="226"/>
      <c r="E1019" s="226"/>
      <c r="F1019" s="226"/>
      <c r="G1019" s="226"/>
      <c r="H1019" s="226"/>
      <c r="I1019" s="226"/>
      <c r="J1019" s="226"/>
      <c r="K1019" s="226"/>
      <c r="L1019" s="226"/>
      <c r="M1019" s="226"/>
      <c r="N1019" s="226"/>
      <c r="O1019" s="226"/>
      <c r="P1019" s="226"/>
      <c r="Q1019" s="226"/>
      <c r="R1019" s="226"/>
      <c r="S1019" s="226"/>
      <c r="T1019" s="226"/>
      <c r="U1019" s="226"/>
      <c r="V1019" s="226"/>
      <c r="W1019" s="226"/>
      <c r="X1019" s="226"/>
      <c r="Y1019" s="226"/>
      <c r="Z1019" s="226"/>
      <c r="AA1019" s="226"/>
      <c r="AB1019" s="226"/>
    </row>
    <row r="1020" spans="1:28" ht="20.100000000000001" hidden="1" customHeight="1" thickBot="1">
      <c r="B1020" s="155"/>
      <c r="C1020" s="156"/>
      <c r="D1020" s="156"/>
      <c r="E1020" s="156"/>
      <c r="F1020" s="156"/>
      <c r="G1020" s="157"/>
      <c r="H1020" s="158"/>
      <c r="I1020" s="159" t="str">
        <f>'ورود اطلاعات'!$C$6</f>
        <v>مدیریت آموزش و پرورش تهران</v>
      </c>
      <c r="J1020" s="160"/>
      <c r="K1020" s="160"/>
      <c r="L1020" s="160"/>
      <c r="M1020" s="160"/>
      <c r="N1020" s="160"/>
      <c r="O1020" s="160"/>
      <c r="P1020" s="160"/>
      <c r="Q1020" s="161"/>
      <c r="R1020" s="158"/>
      <c r="S1020" s="162" t="str">
        <f>'ورود نمرات'!$A$3</f>
        <v>نام</v>
      </c>
      <c r="T1020" s="163"/>
      <c r="U1020" s="164"/>
      <c r="V1020" s="165" t="str">
        <f>'ورود نمرات'!$A$41</f>
        <v xml:space="preserve">آریا </v>
      </c>
      <c r="W1020" s="156"/>
      <c r="X1020" s="156"/>
      <c r="Y1020" s="156"/>
      <c r="Z1020" s="156"/>
      <c r="AA1020" s="157"/>
    </row>
    <row r="1021" spans="1:28" ht="20.100000000000001" hidden="1" customHeight="1">
      <c r="B1021" s="166"/>
      <c r="C1021" s="167"/>
      <c r="D1021" s="167"/>
      <c r="E1021" s="167"/>
      <c r="F1021" s="167"/>
      <c r="G1021" s="168"/>
      <c r="H1021" s="158"/>
      <c r="I1021" s="162" t="str">
        <f>'ورود اطلاعات'!$A$7</f>
        <v>نام واحد آموزشی</v>
      </c>
      <c r="J1021" s="163"/>
      <c r="K1021" s="164"/>
      <c r="L1021" s="169" t="str">
        <f>'ورود اطلاعات'!$C$7</f>
        <v>دبیرستان دانش پسند</v>
      </c>
      <c r="M1021" s="170"/>
      <c r="N1021" s="170"/>
      <c r="O1021" s="170"/>
      <c r="P1021" s="170"/>
      <c r="Q1021" s="171"/>
      <c r="R1021" s="158"/>
      <c r="S1021" s="172" t="str">
        <f>'ورود نمرات'!$B$3</f>
        <v>نام خانوادگی</v>
      </c>
      <c r="T1021" s="173"/>
      <c r="U1021" s="174"/>
      <c r="V1021" s="175" t="str">
        <f>'ورود نمرات'!$B$41</f>
        <v>احمدی خواه</v>
      </c>
      <c r="W1021" s="167"/>
      <c r="X1021" s="167"/>
      <c r="Y1021" s="167"/>
      <c r="Z1021" s="167"/>
      <c r="AA1021" s="168"/>
    </row>
    <row r="1022" spans="1:28" ht="20.100000000000001" hidden="1" customHeight="1">
      <c r="B1022" s="166"/>
      <c r="C1022" s="167"/>
      <c r="D1022" s="167"/>
      <c r="E1022" s="167"/>
      <c r="F1022" s="167"/>
      <c r="G1022" s="168"/>
      <c r="H1022" s="158"/>
      <c r="I1022" s="172" t="str">
        <f>'ورود اطلاعات'!$A$2</f>
        <v>سال تحصیلی</v>
      </c>
      <c r="J1022" s="173"/>
      <c r="K1022" s="174"/>
      <c r="L1022" s="175" t="str">
        <f>'ورود اطلاعات'!$C$2</f>
        <v>1402-1403</v>
      </c>
      <c r="M1022" s="167"/>
      <c r="N1022" s="167"/>
      <c r="O1022" s="167"/>
      <c r="P1022" s="167"/>
      <c r="Q1022" s="168"/>
      <c r="R1022" s="158"/>
      <c r="S1022" s="172" t="str">
        <f>'ورود اطلاعات'!$A$4</f>
        <v>رشته</v>
      </c>
      <c r="T1022" s="173"/>
      <c r="U1022" s="174"/>
      <c r="V1022" s="175" t="str">
        <f>'ورود اطلاعات'!$C$4</f>
        <v>انسانی</v>
      </c>
      <c r="W1022" s="167"/>
      <c r="X1022" s="167"/>
      <c r="Y1022" s="167"/>
      <c r="Z1022" s="167"/>
      <c r="AA1022" s="168"/>
    </row>
    <row r="1023" spans="1:28" ht="20.100000000000001" hidden="1" customHeight="1">
      <c r="B1023" s="166"/>
      <c r="C1023" s="167"/>
      <c r="D1023" s="167"/>
      <c r="E1023" s="167"/>
      <c r="F1023" s="167"/>
      <c r="G1023" s="168"/>
      <c r="H1023" s="158"/>
      <c r="I1023" s="172" t="str">
        <f>'ورود اطلاعات'!$A$3</f>
        <v>نوبت امتحانی</v>
      </c>
      <c r="J1023" s="173"/>
      <c r="K1023" s="174"/>
      <c r="L1023" s="175" t="str">
        <f>'ورود اطلاعات'!$C$3</f>
        <v>نوبت اول</v>
      </c>
      <c r="M1023" s="167"/>
      <c r="N1023" s="167"/>
      <c r="O1023" s="167"/>
      <c r="P1023" s="167"/>
      <c r="Q1023" s="168"/>
      <c r="R1023" s="158"/>
      <c r="S1023" s="172" t="str">
        <f>'لیست کنترل نمرات مستمر و پایانی'!$AO$1</f>
        <v>معدل</v>
      </c>
      <c r="T1023" s="173"/>
      <c r="U1023" s="174"/>
      <c r="V1023" s="176">
        <f>'لیست کنترل نمرات مستمر و پایانی'!$AO$41</f>
        <v>15.583333333333332</v>
      </c>
      <c r="W1023" s="167"/>
      <c r="X1023" s="167"/>
      <c r="Y1023" s="167"/>
      <c r="Z1023" s="167"/>
      <c r="AA1023" s="168"/>
    </row>
    <row r="1024" spans="1:28" ht="20.100000000000001" hidden="1" customHeight="1" thickBot="1">
      <c r="B1024" s="166"/>
      <c r="C1024" s="167"/>
      <c r="D1024" s="167"/>
      <c r="E1024" s="167"/>
      <c r="F1024" s="167"/>
      <c r="G1024" s="168"/>
      <c r="H1024" s="158"/>
      <c r="I1024" s="177" t="str">
        <f>'ورود اطلاعات'!$A$5</f>
        <v>کلاس</v>
      </c>
      <c r="J1024" s="178"/>
      <c r="K1024" s="179"/>
      <c r="L1024" s="180">
        <f>'ورود اطلاعات'!$C$5</f>
        <v>102</v>
      </c>
      <c r="M1024" s="181"/>
      <c r="N1024" s="181"/>
      <c r="O1024" s="181"/>
      <c r="P1024" s="181"/>
      <c r="Q1024" s="182"/>
      <c r="R1024" s="158"/>
      <c r="S1024" s="177" t="str">
        <f>'لیست کنترل نمرات مستمر و پایانی'!$AP$1</f>
        <v>رتبه کلاسی</v>
      </c>
      <c r="T1024" s="178"/>
      <c r="U1024" s="179"/>
      <c r="V1024" s="180">
        <f>'لیست کنترل نمرات مستمر و پایانی'!$AP$41</f>
        <v>18</v>
      </c>
      <c r="W1024" s="181"/>
      <c r="X1024" s="181"/>
      <c r="Y1024" s="181"/>
      <c r="Z1024" s="181"/>
      <c r="AA1024" s="182"/>
    </row>
    <row r="1025" spans="2:27" ht="20.100000000000001" hidden="1" customHeight="1" thickBot="1">
      <c r="B1025" s="183"/>
      <c r="C1025" s="184"/>
      <c r="D1025" s="184"/>
      <c r="E1025" s="184"/>
      <c r="F1025" s="184"/>
      <c r="G1025" s="185"/>
      <c r="H1025" s="158"/>
      <c r="I1025" s="158"/>
      <c r="J1025" s="158"/>
      <c r="K1025" s="158"/>
      <c r="L1025" s="158"/>
      <c r="M1025" s="158"/>
      <c r="N1025" s="158"/>
      <c r="O1025" s="158"/>
      <c r="P1025" s="158"/>
      <c r="Q1025" s="158"/>
      <c r="R1025" s="158"/>
      <c r="S1025" s="158"/>
      <c r="T1025" s="158"/>
      <c r="U1025" s="158"/>
      <c r="V1025" s="158"/>
      <c r="W1025" s="158"/>
      <c r="X1025" s="158"/>
      <c r="Y1025" s="158"/>
      <c r="Z1025" s="158"/>
      <c r="AA1025" s="158"/>
    </row>
    <row r="1026" spans="2:27" ht="20.100000000000001" hidden="1" customHeight="1" thickBot="1">
      <c r="B1026" s="186" t="s">
        <v>23</v>
      </c>
      <c r="C1026" s="187" t="s">
        <v>9</v>
      </c>
      <c r="D1026" s="188"/>
      <c r="E1026" s="188"/>
      <c r="F1026" s="189"/>
      <c r="G1026" s="190" t="s">
        <v>20</v>
      </c>
      <c r="H1026" s="191" t="s">
        <v>15</v>
      </c>
      <c r="I1026" s="191" t="s">
        <v>16</v>
      </c>
      <c r="J1026" s="191" t="s">
        <v>21</v>
      </c>
      <c r="K1026" s="188" t="s">
        <v>22</v>
      </c>
      <c r="L1026" s="188"/>
      <c r="M1026" s="191" t="s">
        <v>19</v>
      </c>
      <c r="N1026" s="192" t="s">
        <v>24</v>
      </c>
      <c r="O1026" s="155"/>
      <c r="P1026" s="156"/>
      <c r="Q1026" s="156"/>
      <c r="R1026" s="156"/>
      <c r="S1026" s="156"/>
      <c r="T1026" s="156"/>
      <c r="U1026" s="156"/>
      <c r="V1026" s="156"/>
      <c r="W1026" s="156"/>
      <c r="X1026" s="156"/>
      <c r="Y1026" s="156"/>
      <c r="Z1026" s="156"/>
      <c r="AA1026" s="157"/>
    </row>
    <row r="1027" spans="2:27" ht="20.100000000000001" hidden="1" customHeight="1">
      <c r="B1027" s="193">
        <v>1</v>
      </c>
      <c r="C1027" s="194" t="str">
        <f>IF('لیست کنترل نمرات مستمر و پایانی'!$C$1&gt;0,'لیست کنترل نمرات مستمر و پایانی'!$C$1,"-----")</f>
        <v>قرآن</v>
      </c>
      <c r="D1027" s="195"/>
      <c r="E1027" s="195"/>
      <c r="F1027" s="196"/>
      <c r="G1027" s="197">
        <f>IF(J1027="--","--",'لیست کنترل نمرات مستمر و پایانی'!$C$2)</f>
        <v>2</v>
      </c>
      <c r="H1027" s="198">
        <f>IF('لیست کنترل نمرات مستمر و پایانی'!$C$41&gt;0,'لیست کنترل نمرات مستمر و پایانی'!$C$41,"--")</f>
        <v>8</v>
      </c>
      <c r="I1027" s="198">
        <f>IF('لیست کنترل نمرات مستمر و پایانی'!$D$41&gt;0,'لیست کنترل نمرات مستمر و پایانی'!$D$41,"--")</f>
        <v>20</v>
      </c>
      <c r="J1027" s="198">
        <f>IF('4'!$C$41&gt;0,'4'!$C$41,"--")</f>
        <v>16</v>
      </c>
      <c r="K1027" s="170">
        <f>IF(J1027="--","--",'4'!$C$48)</f>
        <v>17.25</v>
      </c>
      <c r="L1027" s="170"/>
      <c r="M1027" s="198">
        <f>IF(J1027="--","--",رتبه!$AO$41)</f>
        <v>32</v>
      </c>
      <c r="N1027" s="199">
        <f t="shared" ref="N1027:N1045" si="37">IF(J1027="--","--",J1027-K1027)</f>
        <v>-1.25</v>
      </c>
      <c r="O1027" s="166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8"/>
    </row>
    <row r="1028" spans="2:27" ht="20.100000000000001" hidden="1" customHeight="1">
      <c r="B1028" s="200">
        <v>2</v>
      </c>
      <c r="C1028" s="201" t="str">
        <f>IF('لیست کنترل نمرات مستمر و پایانی'!$E$1&gt;0,'لیست کنترل نمرات مستمر و پایانی'!$E$1,"-----")</f>
        <v>معارف اسلامی</v>
      </c>
      <c r="D1028" s="202"/>
      <c r="E1028" s="202"/>
      <c r="F1028" s="203"/>
      <c r="G1028" s="204">
        <f>IF(J1028="--","--",'لیست کنترل نمرات مستمر و پایانی'!$E$2)</f>
        <v>2</v>
      </c>
      <c r="H1028" s="205">
        <f>IF('لیست کنترل نمرات مستمر و پایانی'!$E$41&gt;0,'لیست کنترل نمرات مستمر و پایانی'!$E$41,"--")</f>
        <v>15</v>
      </c>
      <c r="I1028" s="205">
        <f>IF('لیست کنترل نمرات مستمر و پایانی'!$F$41&gt;0,'لیست کنترل نمرات مستمر و پایانی'!$F$41,"--")</f>
        <v>20</v>
      </c>
      <c r="J1028" s="205">
        <f>IF('4'!$E$41&gt;0,'4'!$E$41,"--")</f>
        <v>18.5</v>
      </c>
      <c r="K1028" s="206">
        <f>IF(J1028="--","--",'4'!$E$48)</f>
        <v>15.25</v>
      </c>
      <c r="L1028" s="206"/>
      <c r="M1028" s="205">
        <f>IF(J1028="--","--",رتبه!$AQ$41)</f>
        <v>16</v>
      </c>
      <c r="N1028" s="207">
        <f t="shared" si="37"/>
        <v>3.25</v>
      </c>
      <c r="O1028" s="166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8"/>
    </row>
    <row r="1029" spans="2:27" ht="20.100000000000001" hidden="1" customHeight="1">
      <c r="B1029" s="208">
        <v>3</v>
      </c>
      <c r="C1029" s="209" t="str">
        <f>IF('لیست کنترل نمرات مستمر و پایانی'!$G$1&gt;0,'لیست کنترل نمرات مستمر و پایانی'!$G$1,"-----")</f>
        <v>فلسفه</v>
      </c>
      <c r="D1029" s="210"/>
      <c r="E1029" s="210"/>
      <c r="F1029" s="211"/>
      <c r="G1029" s="212">
        <f>IF(J1029="--","--",'لیست کنترل نمرات مستمر و پایانی'!$G$2)</f>
        <v>2</v>
      </c>
      <c r="H1029" s="213">
        <f>IF('لیست کنترل نمرات مستمر و پایانی'!$G$41&gt;0,'لیست کنترل نمرات مستمر و پایانی'!$G$41,"--")</f>
        <v>6</v>
      </c>
      <c r="I1029" s="213">
        <f>IF('لیست کنترل نمرات مستمر و پایانی'!$H$41&gt;0,'لیست کنترل نمرات مستمر و پایانی'!$H$41,"--")</f>
        <v>4</v>
      </c>
      <c r="J1029" s="213">
        <f>IF('4'!$G$41&gt;0,'4'!$G$41,"--")</f>
        <v>4.75</v>
      </c>
      <c r="K1029" s="167">
        <f>IF(J1029="--","--",'4'!$G$48)</f>
        <v>13.25</v>
      </c>
      <c r="L1029" s="167"/>
      <c r="M1029" s="213">
        <f>IF(J1029="--","--",رتبه!$AS$41)</f>
        <v>39</v>
      </c>
      <c r="N1029" s="214">
        <f t="shared" si="37"/>
        <v>-8.5</v>
      </c>
      <c r="O1029" s="166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8"/>
    </row>
    <row r="1030" spans="2:27" ht="20.100000000000001" hidden="1" customHeight="1">
      <c r="B1030" s="200">
        <v>4</v>
      </c>
      <c r="C1030" s="201" t="str">
        <f>IF('لیست کنترل نمرات مستمر و پایانی'!$I$1&gt;0,'لیست کنترل نمرات مستمر و پایانی'!$I$1,"-----")</f>
        <v>منطق</v>
      </c>
      <c r="D1030" s="202"/>
      <c r="E1030" s="202"/>
      <c r="F1030" s="203"/>
      <c r="G1030" s="204">
        <f>IF(J1030="--","--",'لیست کنترل نمرات مستمر و پایانی'!$I$2)</f>
        <v>1</v>
      </c>
      <c r="H1030" s="205">
        <f>IF('لیست کنترل نمرات مستمر و پایانی'!$I$41&gt;0,'لیست کنترل نمرات مستمر و پایانی'!$I$41,"--")</f>
        <v>20</v>
      </c>
      <c r="I1030" s="205">
        <f>IF('لیست کنترل نمرات مستمر و پایانی'!$J$41&gt;0,'لیست کنترل نمرات مستمر و پایانی'!$J$41,"--")</f>
        <v>18</v>
      </c>
      <c r="J1030" s="205">
        <f>IF('4'!$I$41&gt;0,'4'!$I$41,"--")</f>
        <v>18.75</v>
      </c>
      <c r="K1030" s="206">
        <f>IF(J1030="--","--",'4'!$I$48)</f>
        <v>18</v>
      </c>
      <c r="L1030" s="206"/>
      <c r="M1030" s="205">
        <f>IF(J1030="--","--",رتبه!$AU$41)</f>
        <v>19</v>
      </c>
      <c r="N1030" s="207">
        <f t="shared" si="37"/>
        <v>0.75</v>
      </c>
      <c r="O1030" s="166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8"/>
    </row>
    <row r="1031" spans="2:27" ht="20.100000000000001" hidden="1" customHeight="1">
      <c r="B1031" s="208">
        <v>5</v>
      </c>
      <c r="C1031" s="209" t="str">
        <f>IF('لیست کنترل نمرات مستمر و پایانی'!$K$1&gt;0,'لیست کنترل نمرات مستمر و پایانی'!$K$1,"-----")</f>
        <v>جامعه شناسی</v>
      </c>
      <c r="D1031" s="210"/>
      <c r="E1031" s="210"/>
      <c r="F1031" s="211"/>
      <c r="G1031" s="212">
        <f>IF(J1031="--","--",'لیست کنترل نمرات مستمر و پایانی'!$K$2)</f>
        <v>3</v>
      </c>
      <c r="H1031" s="213">
        <f>IF('لیست کنترل نمرات مستمر و پایانی'!$K$41&gt;0,'لیست کنترل نمرات مستمر و پایانی'!$K$41,"--")</f>
        <v>13.5</v>
      </c>
      <c r="I1031" s="213">
        <f>IF('لیست کنترل نمرات مستمر و پایانی'!$L$41&gt;0,'لیست کنترل نمرات مستمر و پایانی'!$L$41,"--")</f>
        <v>4.5</v>
      </c>
      <c r="J1031" s="213">
        <f>IF('4'!$K$41&gt;0,'4'!$K$41,"--")</f>
        <v>7.5</v>
      </c>
      <c r="K1031" s="167">
        <f>IF(J1031="--","--",'4'!$K$48)</f>
        <v>14.25</v>
      </c>
      <c r="L1031" s="167"/>
      <c r="M1031" s="213">
        <f>IF(J1031="--","--",رتبه!$AW$41)</f>
        <v>38</v>
      </c>
      <c r="N1031" s="214">
        <f t="shared" si="37"/>
        <v>-6.75</v>
      </c>
      <c r="O1031" s="166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8"/>
    </row>
    <row r="1032" spans="2:27" ht="20.100000000000001" hidden="1" customHeight="1">
      <c r="B1032" s="200">
        <v>6</v>
      </c>
      <c r="C1032" s="201" t="str">
        <f>IF('لیست کنترل نمرات مستمر و پایانی'!$M$1&gt;0,'لیست کنترل نمرات مستمر و پایانی'!$M$1,"-----")</f>
        <v>روان شناسی</v>
      </c>
      <c r="D1032" s="202"/>
      <c r="E1032" s="202"/>
      <c r="F1032" s="203"/>
      <c r="G1032" s="204">
        <f>IF(J1032="--","--",'لیست کنترل نمرات مستمر و پایانی'!$M$2)</f>
        <v>3</v>
      </c>
      <c r="H1032" s="205">
        <f>IF('لیست کنترل نمرات مستمر و پایانی'!$M$41&gt;0,'لیست کنترل نمرات مستمر و پایانی'!$M$41,"--")</f>
        <v>14</v>
      </c>
      <c r="I1032" s="205">
        <f>IF('لیست کنترل نمرات مستمر و پایانی'!$N$41&gt;0,'لیست کنترل نمرات مستمر و پایانی'!$N$41,"--")</f>
        <v>16</v>
      </c>
      <c r="J1032" s="205">
        <f>IF('4'!$M$41&gt;0,'4'!$M$41,"--")</f>
        <v>15.5</v>
      </c>
      <c r="K1032" s="206">
        <f>IF(J1032="--","--",'4'!$M$48)</f>
        <v>12.25</v>
      </c>
      <c r="L1032" s="206"/>
      <c r="M1032" s="205">
        <f>IF(J1032="--","--",رتبه!$AY$41)</f>
        <v>13</v>
      </c>
      <c r="N1032" s="207">
        <f t="shared" si="37"/>
        <v>3.25</v>
      </c>
      <c r="O1032" s="166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8"/>
    </row>
    <row r="1033" spans="2:27" ht="20.100000000000001" hidden="1" customHeight="1">
      <c r="B1033" s="208">
        <v>7</v>
      </c>
      <c r="C1033" s="209" t="str">
        <f>IF('لیست کنترل نمرات مستمر و پایانی'!$O$1&gt;0,'لیست کنترل نمرات مستمر و پایانی'!$O$1,"-----")</f>
        <v>زبان انگلیسی</v>
      </c>
      <c r="D1033" s="210"/>
      <c r="E1033" s="210"/>
      <c r="F1033" s="211"/>
      <c r="G1033" s="212">
        <f>IF(J1033="--","--",'لیست کنترل نمرات مستمر و پایانی'!$O$2)</f>
        <v>1</v>
      </c>
      <c r="H1033" s="213">
        <f>IF('لیست کنترل نمرات مستمر و پایانی'!$O$41&gt;0,'لیست کنترل نمرات مستمر و پایانی'!$O$41,"--")</f>
        <v>13.5</v>
      </c>
      <c r="I1033" s="213">
        <f>IF('لیست کنترل نمرات مستمر و پایانی'!$P$41&gt;0,'لیست کنترل نمرات مستمر و پایانی'!$P$41,"--")</f>
        <v>4.5</v>
      </c>
      <c r="J1033" s="213">
        <f>IF('4'!$O$41&gt;0,'4'!$O$41,"--")</f>
        <v>7.5</v>
      </c>
      <c r="K1033" s="167">
        <f>IF(J1033="--","--",'4'!$O$48)</f>
        <v>11.25</v>
      </c>
      <c r="L1033" s="167"/>
      <c r="M1033" s="213">
        <f>IF(J1033="--","--",رتبه!$BA$41)</f>
        <v>30</v>
      </c>
      <c r="N1033" s="214">
        <f t="shared" si="37"/>
        <v>-3.75</v>
      </c>
      <c r="O1033" s="166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8"/>
    </row>
    <row r="1034" spans="2:27" ht="20.100000000000001" hidden="1" customHeight="1">
      <c r="B1034" s="200">
        <v>8</v>
      </c>
      <c r="C1034" s="201" t="str">
        <f>IF('لیست کنترل نمرات مستمر و پایانی'!$Q$1&gt;0,'لیست کنترل نمرات مستمر و پایانی'!$Q$1,"-----")</f>
        <v>ادبیات فارسی</v>
      </c>
      <c r="D1034" s="202"/>
      <c r="E1034" s="202"/>
      <c r="F1034" s="203"/>
      <c r="G1034" s="204">
        <f>IF(J1034="--","--",'لیست کنترل نمرات مستمر و پایانی'!$Q$2)</f>
        <v>2</v>
      </c>
      <c r="H1034" s="205">
        <f>IF('لیست کنترل نمرات مستمر و پایانی'!$Q$41&gt;0,'لیست کنترل نمرات مستمر و پایانی'!$Q$41,"--")</f>
        <v>13.5</v>
      </c>
      <c r="I1034" s="205">
        <f>IF('لیست کنترل نمرات مستمر و پایانی'!$R$41&gt;0,'لیست کنترل نمرات مستمر و پایانی'!$R$41,"--")</f>
        <v>4.5</v>
      </c>
      <c r="J1034" s="205">
        <f>IF('4'!$Q$41&gt;0,'4'!$Q$41,"--")</f>
        <v>7.5</v>
      </c>
      <c r="K1034" s="206">
        <f>IF(J1034="--","--",'4'!$Q$48)</f>
        <v>8.25</v>
      </c>
      <c r="L1034" s="206"/>
      <c r="M1034" s="205">
        <f>IF(J1034="--","--",رتبه!$BC$41)</f>
        <v>23</v>
      </c>
      <c r="N1034" s="207">
        <f t="shared" si="37"/>
        <v>-0.75</v>
      </c>
      <c r="O1034" s="166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8"/>
    </row>
    <row r="1035" spans="2:27" ht="20.100000000000001" hidden="1" customHeight="1">
      <c r="B1035" s="208">
        <v>9</v>
      </c>
      <c r="C1035" s="209" t="str">
        <f>IF('لیست کنترل نمرات مستمر و پایانی'!$S$1&gt;0,'لیست کنترل نمرات مستمر و پایانی'!$S$1,"-----")</f>
        <v>قافیه و عروض</v>
      </c>
      <c r="D1035" s="210"/>
      <c r="E1035" s="210"/>
      <c r="F1035" s="211"/>
      <c r="G1035" s="212">
        <f>IF(J1035="--","--",'لیست کنترل نمرات مستمر و پایانی'!$S$2)</f>
        <v>2</v>
      </c>
      <c r="H1035" s="213">
        <f>IF('لیست کنترل نمرات مستمر و پایانی'!$S$41&gt;0,'لیست کنترل نمرات مستمر و پایانی'!$S$41,"--")</f>
        <v>20</v>
      </c>
      <c r="I1035" s="213">
        <f>IF('لیست کنترل نمرات مستمر و پایانی'!$T$41&gt;0,'لیست کنترل نمرات مستمر و پایانی'!$T$41,"--")</f>
        <v>20</v>
      </c>
      <c r="J1035" s="213">
        <f>IF('4'!$S$41&gt;0,'4'!$S$41,"--")</f>
        <v>20</v>
      </c>
      <c r="K1035" s="167">
        <f>IF(J1035="--","--",'4'!$S$48)</f>
        <v>11.5</v>
      </c>
      <c r="L1035" s="167"/>
      <c r="M1035" s="213">
        <f>IF(J1035="--","--",رتبه!$BE$41)</f>
        <v>1</v>
      </c>
      <c r="N1035" s="214">
        <f t="shared" si="37"/>
        <v>8.5</v>
      </c>
      <c r="O1035" s="166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8"/>
    </row>
    <row r="1036" spans="2:27" ht="20.100000000000001" hidden="1" customHeight="1">
      <c r="B1036" s="200">
        <v>10</v>
      </c>
      <c r="C1036" s="201" t="str">
        <f>IF('لیست کنترل نمرات مستمر و پایانی'!$U$1&gt;0,'لیست کنترل نمرات مستمر و پایانی'!$U$1,"-----")</f>
        <v>عربی</v>
      </c>
      <c r="D1036" s="202"/>
      <c r="E1036" s="202"/>
      <c r="F1036" s="203"/>
      <c r="G1036" s="204">
        <f>IF(J1036="--","--",'لیست کنترل نمرات مستمر و پایانی'!$U$2)</f>
        <v>2</v>
      </c>
      <c r="H1036" s="205">
        <f>IF('لیست کنترل نمرات مستمر و پایانی'!$U$41&gt;0,'لیست کنترل نمرات مستمر و پایانی'!$U$41,"--")</f>
        <v>20</v>
      </c>
      <c r="I1036" s="205">
        <f>IF('لیست کنترل نمرات مستمر و پایانی'!$V$41&gt;0,'لیست کنترل نمرات مستمر و پایانی'!$V$41,"--")</f>
        <v>20</v>
      </c>
      <c r="J1036" s="205">
        <f>IF('4'!$U$41&gt;0,'4'!$U$41,"--")</f>
        <v>20</v>
      </c>
      <c r="K1036" s="206">
        <f>IF(J1036="--","--",'4'!$U$48)</f>
        <v>19.25</v>
      </c>
      <c r="L1036" s="206"/>
      <c r="M1036" s="205">
        <f>IF(J1036="--","--",رتبه!$BG$41)</f>
        <v>1</v>
      </c>
      <c r="N1036" s="207">
        <f t="shared" si="37"/>
        <v>0.75</v>
      </c>
      <c r="O1036" s="166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8"/>
    </row>
    <row r="1037" spans="2:27" ht="20.100000000000001" hidden="1" customHeight="1">
      <c r="B1037" s="208">
        <v>11</v>
      </c>
      <c r="C1037" s="209" t="str">
        <f>IF('لیست کنترل نمرات مستمر و پایانی'!$W$1&gt;0,'لیست کنترل نمرات مستمر و پایانی'!$W$1,"-----")</f>
        <v>ریاضی</v>
      </c>
      <c r="D1037" s="210"/>
      <c r="E1037" s="210"/>
      <c r="F1037" s="211"/>
      <c r="G1037" s="212">
        <f>IF(J1037="--","--",'لیست کنترل نمرات مستمر و پایانی'!$W$2)</f>
        <v>4</v>
      </c>
      <c r="H1037" s="213">
        <f>IF('لیست کنترل نمرات مستمر و پایانی'!$W$41&gt;0,'لیست کنترل نمرات مستمر و پایانی'!$W$41,"--")</f>
        <v>20</v>
      </c>
      <c r="I1037" s="213">
        <f>IF('لیست کنترل نمرات مستمر و پایانی'!$X$41&gt;0,'لیست کنترل نمرات مستمر و پایانی'!$X$41,"--")</f>
        <v>20</v>
      </c>
      <c r="J1037" s="213">
        <f>IF('4'!$W$41&gt;0,'4'!$W$41,"--")</f>
        <v>20</v>
      </c>
      <c r="K1037" s="167">
        <f>IF(J1037="--","--",'4'!$W$48)</f>
        <v>12.5</v>
      </c>
      <c r="L1037" s="167"/>
      <c r="M1037" s="213">
        <f>IF(J1037="--","--",رتبه!$BI$41)</f>
        <v>1</v>
      </c>
      <c r="N1037" s="214">
        <f t="shared" si="37"/>
        <v>7.5</v>
      </c>
      <c r="O1037" s="166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8"/>
    </row>
    <row r="1038" spans="2:27" ht="20.100000000000001" hidden="1" customHeight="1">
      <c r="B1038" s="200">
        <v>12</v>
      </c>
      <c r="C1038" s="201" t="str">
        <f>IF('لیست کنترل نمرات مستمر و پایانی'!$Y$1&gt;0,'لیست کنترل نمرات مستمر و پایانی'!$Y$1,"-----")</f>
        <v>زیست شناسی</v>
      </c>
      <c r="D1038" s="202"/>
      <c r="E1038" s="202"/>
      <c r="F1038" s="203"/>
      <c r="G1038" s="204">
        <f>IF(J1038="--","--",'لیست کنترل نمرات مستمر و پایانی'!$Y$2)</f>
        <v>4</v>
      </c>
      <c r="H1038" s="205">
        <f>IF('لیست کنترل نمرات مستمر و پایانی'!$Y$41&gt;0,'لیست کنترل نمرات مستمر و پایانی'!$Y$41,"--")</f>
        <v>13</v>
      </c>
      <c r="I1038" s="205">
        <f>IF('لیست کنترل نمرات مستمر و پایانی'!$Z$41&gt;0,'لیست کنترل نمرات مستمر و پایانی'!$Z$41,"--")</f>
        <v>7</v>
      </c>
      <c r="J1038" s="205">
        <f>IF('4'!$Y$41&gt;0,'4'!$Y$41,"--")</f>
        <v>9</v>
      </c>
      <c r="K1038" s="206">
        <f>IF(J1038="--","--",'4'!$Y$48)</f>
        <v>17</v>
      </c>
      <c r="L1038" s="206"/>
      <c r="M1038" s="205">
        <f>IF(J1038="--","--",رتبه!$BK$41)</f>
        <v>40</v>
      </c>
      <c r="N1038" s="207">
        <f t="shared" si="37"/>
        <v>-8</v>
      </c>
      <c r="O1038" s="166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8"/>
    </row>
    <row r="1039" spans="2:27" ht="20.100000000000001" hidden="1" customHeight="1">
      <c r="B1039" s="208">
        <v>13</v>
      </c>
      <c r="C1039" s="209" t="str">
        <f>IF('لیست کنترل نمرات مستمر و پایانی'!$AA$1&gt;0,'لیست کنترل نمرات مستمر و پایانی'!$AA$1,"-----")</f>
        <v>جغرافیای استان</v>
      </c>
      <c r="D1039" s="210"/>
      <c r="E1039" s="210"/>
      <c r="F1039" s="211"/>
      <c r="G1039" s="212">
        <f>IF(J1039="--","--",'لیست کنترل نمرات مستمر و پایانی'!$AA$2)</f>
        <v>3</v>
      </c>
      <c r="H1039" s="213">
        <f>IF('لیست کنترل نمرات مستمر و پایانی'!$AA$41&gt;0,'لیست کنترل نمرات مستمر و پایانی'!$AA$41,"--")</f>
        <v>20</v>
      </c>
      <c r="I1039" s="213">
        <f>IF('لیست کنترل نمرات مستمر و پایانی'!$AB$41&gt;0,'لیست کنترل نمرات مستمر و پایانی'!$AB$41,"--")</f>
        <v>20</v>
      </c>
      <c r="J1039" s="213">
        <f>IF('4'!$AA$41&gt;0,'4'!$AA$41,"--")</f>
        <v>20</v>
      </c>
      <c r="K1039" s="167">
        <f>IF(J1039="--","--",'4'!$AA$48)</f>
        <v>16.5</v>
      </c>
      <c r="L1039" s="167"/>
      <c r="M1039" s="213">
        <f>IF(J1039="--","--",رتبه!$BM$41)</f>
        <v>1</v>
      </c>
      <c r="N1039" s="214">
        <f t="shared" si="37"/>
        <v>3.5</v>
      </c>
      <c r="O1039" s="166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8"/>
    </row>
    <row r="1040" spans="2:27" ht="20.100000000000001" hidden="1" customHeight="1">
      <c r="B1040" s="200">
        <v>14</v>
      </c>
      <c r="C1040" s="201" t="str">
        <f>IF('لیست کنترل نمرات مستمر و پایانی'!$AC$1&gt;0,'لیست کنترل نمرات مستمر و پایانی'!$AC$1,"-----")</f>
        <v>نگارش</v>
      </c>
      <c r="D1040" s="202"/>
      <c r="E1040" s="202"/>
      <c r="F1040" s="203"/>
      <c r="G1040" s="204">
        <f>IF(J1040="--","--",'لیست کنترل نمرات مستمر و پایانی'!$AC$2)</f>
        <v>2</v>
      </c>
      <c r="H1040" s="205">
        <f>IF('لیست کنترل نمرات مستمر و پایانی'!$AC$41&gt;0,'لیست کنترل نمرات مستمر و پایانی'!$AC$41,"--")</f>
        <v>20</v>
      </c>
      <c r="I1040" s="205">
        <f>IF('لیست کنترل نمرات مستمر و پایانی'!$AD$41&gt;0,'لیست کنترل نمرات مستمر و پایانی'!$AD$41,"--")</f>
        <v>20</v>
      </c>
      <c r="J1040" s="205">
        <f>IF('4'!$AC$41&gt;0,'4'!$AC$41,"--")</f>
        <v>20</v>
      </c>
      <c r="K1040" s="206">
        <f>IF(J1040="--","--",'4'!$AC$48)</f>
        <v>19.75</v>
      </c>
      <c r="L1040" s="206"/>
      <c r="M1040" s="205">
        <f>IF(J1040="--","--",رتبه!$BO$41)</f>
        <v>1</v>
      </c>
      <c r="N1040" s="207">
        <f t="shared" si="37"/>
        <v>0.25</v>
      </c>
      <c r="O1040" s="166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8"/>
    </row>
    <row r="1041" spans="2:27" ht="20.100000000000001" hidden="1" customHeight="1">
      <c r="B1041" s="208">
        <v>15</v>
      </c>
      <c r="C1041" s="209" t="str">
        <f>IF('لیست کنترل نمرات مستمر و پایانی'!$AE$1&gt;0,'لیست کنترل نمرات مستمر و پایانی'!$AE$1,"-----")</f>
        <v>متون ادبی</v>
      </c>
      <c r="D1041" s="210"/>
      <c r="E1041" s="210"/>
      <c r="F1041" s="211"/>
      <c r="G1041" s="212">
        <f>IF(J1041="--","--",'لیست کنترل نمرات مستمر و پایانی'!$AE$2)</f>
        <v>2</v>
      </c>
      <c r="H1041" s="213">
        <f>IF('لیست کنترل نمرات مستمر و پایانی'!$AE$41&gt;0,'لیست کنترل نمرات مستمر و پایانی'!$AE$41,"--")</f>
        <v>20</v>
      </c>
      <c r="I1041" s="213">
        <f>IF('لیست کنترل نمرات مستمر و پایانی'!$AF$41&gt;0,'لیست کنترل نمرات مستمر و پایانی'!$AF$41,"--")</f>
        <v>20</v>
      </c>
      <c r="J1041" s="213">
        <f>IF('4'!$AE$41&gt;0,'4'!$AE$41,"--")</f>
        <v>20</v>
      </c>
      <c r="K1041" s="167">
        <f>IF(J1041="--","--",'4'!$AE$48)</f>
        <v>19.25</v>
      </c>
      <c r="L1041" s="167"/>
      <c r="M1041" s="213">
        <f>IF(J1041="--","--",رتبه!$BQ$41)</f>
        <v>1</v>
      </c>
      <c r="N1041" s="214">
        <f t="shared" si="37"/>
        <v>0.75</v>
      </c>
      <c r="O1041" s="166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8"/>
    </row>
    <row r="1042" spans="2:27" ht="20.100000000000001" hidden="1" customHeight="1">
      <c r="B1042" s="200">
        <v>16</v>
      </c>
      <c r="C1042" s="201" t="str">
        <f>IF('لیست کنترل نمرات مستمر و پایانی'!$AG$1&gt;0,'لیست کنترل نمرات مستمر و پایانی'!$AG$1,"-----")</f>
        <v>آمادگی دفاعی</v>
      </c>
      <c r="D1042" s="202"/>
      <c r="E1042" s="202"/>
      <c r="F1042" s="203"/>
      <c r="G1042" s="204">
        <f>IF(J1042="--","--",'لیست کنترل نمرات مستمر و پایانی'!$AG$2)</f>
        <v>3</v>
      </c>
      <c r="H1042" s="205">
        <f>IF('لیست کنترل نمرات مستمر و پایانی'!$AG$41&gt;0,'لیست کنترل نمرات مستمر و پایانی'!$AG$41,"--")</f>
        <v>20</v>
      </c>
      <c r="I1042" s="205">
        <f>IF('لیست کنترل نمرات مستمر و پایانی'!$AH$41&gt;0,'لیست کنترل نمرات مستمر و پایانی'!$AH$41,"--")</f>
        <v>20</v>
      </c>
      <c r="J1042" s="205">
        <f>IF('4'!$AG$41&gt;0,'4'!$AG$41,"--")</f>
        <v>20</v>
      </c>
      <c r="K1042" s="206">
        <f>IF(J1042="--","--",'4'!$AG$48)</f>
        <v>17.25</v>
      </c>
      <c r="L1042" s="206"/>
      <c r="M1042" s="205">
        <f>IF(J1042="--","--",رتبه!$BS$41)</f>
        <v>1</v>
      </c>
      <c r="N1042" s="207">
        <f t="shared" si="37"/>
        <v>2.75</v>
      </c>
      <c r="O1042" s="166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8"/>
    </row>
    <row r="1043" spans="2:27" ht="20.100000000000001" hidden="1" customHeight="1">
      <c r="B1043" s="208">
        <v>17</v>
      </c>
      <c r="C1043" s="209" t="str">
        <f>IF('لیست کنترل نمرات مستمر و پایانی'!$AI$1&gt;0,'لیست کنترل نمرات مستمر و پایانی'!$AI$1,"-----")</f>
        <v>تاریخ</v>
      </c>
      <c r="D1043" s="210"/>
      <c r="E1043" s="210"/>
      <c r="F1043" s="211"/>
      <c r="G1043" s="212">
        <f>IF(J1043="--","--",'لیست کنترل نمرات مستمر و پایانی'!$AI$2)</f>
        <v>2</v>
      </c>
      <c r="H1043" s="213">
        <f>IF('لیست کنترل نمرات مستمر و پایانی'!$AI$41&gt;0,'لیست کنترل نمرات مستمر و پایانی'!$AI$41,"--")</f>
        <v>20</v>
      </c>
      <c r="I1043" s="213">
        <f>IF('لیست کنترل نمرات مستمر و پایانی'!$AJ$41&gt;0,'لیست کنترل نمرات مستمر و پایانی'!$AJ$41,"--")</f>
        <v>20</v>
      </c>
      <c r="J1043" s="213">
        <f>IF('4'!$AI$41&gt;0,'4'!$AI$41,"--")</f>
        <v>20</v>
      </c>
      <c r="K1043" s="167">
        <f>IF(J1043="--","--",'4'!$AI$48)</f>
        <v>18.75</v>
      </c>
      <c r="L1043" s="167"/>
      <c r="M1043" s="213">
        <f>IF(J1043="--","--",رتبه!$BU$41)</f>
        <v>1</v>
      </c>
      <c r="N1043" s="214">
        <f t="shared" si="37"/>
        <v>1.25</v>
      </c>
      <c r="O1043" s="166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8"/>
    </row>
    <row r="1044" spans="2:27" ht="20.100000000000001" hidden="1" customHeight="1">
      <c r="B1044" s="200">
        <v>18</v>
      </c>
      <c r="C1044" s="201" t="str">
        <f>IF('لیست کنترل نمرات مستمر و پایانی'!$AK$1&gt;0,'لیست کنترل نمرات مستمر و پایانی'!$AK$1,"-----")</f>
        <v>تربیت بدنی</v>
      </c>
      <c r="D1044" s="202"/>
      <c r="E1044" s="202"/>
      <c r="F1044" s="203"/>
      <c r="G1044" s="204">
        <f>IF(J1044="--","--",'لیست کنترل نمرات مستمر و پایانی'!$AK$2)</f>
        <v>2</v>
      </c>
      <c r="H1044" s="205" t="str">
        <f>IF('لیست کنترل نمرات مستمر و پایانی'!$AK$41&gt;0,'لیست کنترل نمرات مستمر و پایانی'!$AK$41,"--")</f>
        <v>--</v>
      </c>
      <c r="I1044" s="205">
        <f>IF('لیست کنترل نمرات مستمر و پایانی'!$AL$41&gt;0,'لیست کنترل نمرات مستمر و پایانی'!$AL$41,"--")</f>
        <v>18</v>
      </c>
      <c r="J1044" s="205">
        <f>IF('4'!$AK$41&gt;0,'4'!$AK$41,"--")</f>
        <v>18</v>
      </c>
      <c r="K1044" s="206">
        <f>IF(J1044="--","--",'4'!$AK$48)</f>
        <v>18.75</v>
      </c>
      <c r="L1044" s="206"/>
      <c r="M1044" s="205">
        <f>IF(J1044="--","--",رتبه!$BW$41)</f>
        <v>26</v>
      </c>
      <c r="N1044" s="207">
        <f t="shared" si="37"/>
        <v>-0.75</v>
      </c>
      <c r="O1044" s="166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8"/>
    </row>
    <row r="1045" spans="2:27" ht="20.100000000000001" hidden="1" customHeight="1" thickBot="1">
      <c r="B1045" s="215">
        <v>19</v>
      </c>
      <c r="C1045" s="216" t="str">
        <f>IF('لیست کنترل نمرات مستمر و پایانی'!$AM$1&gt;0,'لیست کنترل نمرات مستمر و پایانی'!$AM$1,"-----")</f>
        <v>انضباط</v>
      </c>
      <c r="D1045" s="217"/>
      <c r="E1045" s="217"/>
      <c r="F1045" s="218"/>
      <c r="G1045" s="219">
        <f>IF(J1045="--","--",'لیست کنترل نمرات مستمر و پایانی'!$AM$2)</f>
        <v>2</v>
      </c>
      <c r="H1045" s="220" t="str">
        <f>IF('لیست کنترل نمرات مستمر و پایانی'!$AM$41&gt;0,'لیست کنترل نمرات مستمر و پایانی'!$AM$41,"--")</f>
        <v>--</v>
      </c>
      <c r="I1045" s="220">
        <f>IF('لیست کنترل نمرات مستمر و پایانی'!$AN$41&gt;0,'لیست کنترل نمرات مستمر و پایانی'!$AN$41,"--")</f>
        <v>13</v>
      </c>
      <c r="J1045" s="220">
        <f>IF('4'!$AM$41&gt;0,'4'!$AM$41,"--")</f>
        <v>13</v>
      </c>
      <c r="K1045" s="181">
        <f>IF(J1045="--","--",'4'!$AM$48)</f>
        <v>14.5</v>
      </c>
      <c r="L1045" s="181"/>
      <c r="M1045" s="220">
        <f>IF(J1045="--","--",رتبه!$BY$41)</f>
        <v>29</v>
      </c>
      <c r="N1045" s="221">
        <f t="shared" si="37"/>
        <v>-1.5</v>
      </c>
      <c r="O1045" s="222"/>
      <c r="P1045" s="181"/>
      <c r="Q1045" s="181"/>
      <c r="R1045" s="181"/>
      <c r="S1045" s="181"/>
      <c r="T1045" s="181"/>
      <c r="U1045" s="181"/>
      <c r="V1045" s="181"/>
      <c r="W1045" s="181"/>
      <c r="X1045" s="181"/>
      <c r="Y1045" s="181"/>
      <c r="Z1045" s="181"/>
      <c r="AA1045" s="182"/>
    </row>
    <row r="1046" spans="2:27" ht="20.100000000000001" hidden="1" customHeight="1" thickBot="1"/>
    <row r="1047" spans="2:27" ht="20.100000000000001" hidden="1" customHeight="1" thickBot="1">
      <c r="B1047" s="155"/>
      <c r="C1047" s="156"/>
      <c r="D1047" s="156"/>
      <c r="E1047" s="156"/>
      <c r="F1047" s="156"/>
      <c r="G1047" s="157"/>
      <c r="H1047" s="158"/>
      <c r="I1047" s="159" t="str">
        <f>'ورود اطلاعات'!$C$6</f>
        <v>مدیریت آموزش و پرورش تهران</v>
      </c>
      <c r="J1047" s="160"/>
      <c r="K1047" s="160"/>
      <c r="L1047" s="160"/>
      <c r="M1047" s="160"/>
      <c r="N1047" s="160"/>
      <c r="O1047" s="160"/>
      <c r="P1047" s="160"/>
      <c r="Q1047" s="161"/>
      <c r="R1047" s="158"/>
      <c r="S1047" s="162" t="str">
        <f>'ورود نمرات'!$A$3</f>
        <v>نام</v>
      </c>
      <c r="T1047" s="163"/>
      <c r="U1047" s="164"/>
      <c r="V1047" s="165" t="str">
        <f>'ورود نمرات'!$A$42</f>
        <v xml:space="preserve">ابوالفضل  </v>
      </c>
      <c r="W1047" s="156"/>
      <c r="X1047" s="156"/>
      <c r="Y1047" s="156"/>
      <c r="Z1047" s="156"/>
      <c r="AA1047" s="157"/>
    </row>
    <row r="1048" spans="2:27" ht="20.100000000000001" hidden="1" customHeight="1">
      <c r="B1048" s="166"/>
      <c r="C1048" s="167"/>
      <c r="D1048" s="167"/>
      <c r="E1048" s="167"/>
      <c r="F1048" s="167"/>
      <c r="G1048" s="168"/>
      <c r="H1048" s="158"/>
      <c r="I1048" s="162" t="str">
        <f>'ورود اطلاعات'!$A$7</f>
        <v>نام واحد آموزشی</v>
      </c>
      <c r="J1048" s="163"/>
      <c r="K1048" s="164"/>
      <c r="L1048" s="169" t="str">
        <f>'ورود اطلاعات'!$C$7</f>
        <v>دبیرستان دانش پسند</v>
      </c>
      <c r="M1048" s="170"/>
      <c r="N1048" s="170"/>
      <c r="O1048" s="170"/>
      <c r="P1048" s="170"/>
      <c r="Q1048" s="171"/>
      <c r="R1048" s="158"/>
      <c r="S1048" s="172" t="str">
        <f>'ورود نمرات'!$B$3</f>
        <v>نام خانوادگی</v>
      </c>
      <c r="T1048" s="173"/>
      <c r="U1048" s="174"/>
      <c r="V1048" s="175" t="str">
        <f>'ورود نمرات'!$B$42</f>
        <v>اسلامی</v>
      </c>
      <c r="W1048" s="167"/>
      <c r="X1048" s="167"/>
      <c r="Y1048" s="167"/>
      <c r="Z1048" s="167"/>
      <c r="AA1048" s="168"/>
    </row>
    <row r="1049" spans="2:27" ht="20.100000000000001" hidden="1" customHeight="1">
      <c r="B1049" s="166"/>
      <c r="C1049" s="167"/>
      <c r="D1049" s="167"/>
      <c r="E1049" s="167"/>
      <c r="F1049" s="167"/>
      <c r="G1049" s="168"/>
      <c r="H1049" s="158"/>
      <c r="I1049" s="172" t="str">
        <f>'ورود اطلاعات'!$A$2</f>
        <v>سال تحصیلی</v>
      </c>
      <c r="J1049" s="173"/>
      <c r="K1049" s="174"/>
      <c r="L1049" s="175" t="str">
        <f>'ورود اطلاعات'!$C$2</f>
        <v>1402-1403</v>
      </c>
      <c r="M1049" s="167"/>
      <c r="N1049" s="167"/>
      <c r="O1049" s="167"/>
      <c r="P1049" s="167"/>
      <c r="Q1049" s="168"/>
      <c r="R1049" s="158"/>
      <c r="S1049" s="172" t="str">
        <f>'ورود اطلاعات'!$A$4</f>
        <v>رشته</v>
      </c>
      <c r="T1049" s="173"/>
      <c r="U1049" s="174"/>
      <c r="V1049" s="175" t="str">
        <f>'ورود اطلاعات'!$C$4</f>
        <v>انسانی</v>
      </c>
      <c r="W1049" s="167"/>
      <c r="X1049" s="167"/>
      <c r="Y1049" s="167"/>
      <c r="Z1049" s="167"/>
      <c r="AA1049" s="168"/>
    </row>
    <row r="1050" spans="2:27" ht="20.100000000000001" hidden="1" customHeight="1">
      <c r="B1050" s="166"/>
      <c r="C1050" s="167"/>
      <c r="D1050" s="167"/>
      <c r="E1050" s="167"/>
      <c r="F1050" s="167"/>
      <c r="G1050" s="168"/>
      <c r="H1050" s="158"/>
      <c r="I1050" s="172" t="str">
        <f>'ورود اطلاعات'!$A$3</f>
        <v>نوبت امتحانی</v>
      </c>
      <c r="J1050" s="173"/>
      <c r="K1050" s="174"/>
      <c r="L1050" s="175" t="str">
        <f>'ورود اطلاعات'!$C$3</f>
        <v>نوبت اول</v>
      </c>
      <c r="M1050" s="167"/>
      <c r="N1050" s="167"/>
      <c r="O1050" s="167"/>
      <c r="P1050" s="167"/>
      <c r="Q1050" s="168"/>
      <c r="R1050" s="158"/>
      <c r="S1050" s="172" t="str">
        <f>'لیست کنترل نمرات مستمر و پایانی'!$AO$1</f>
        <v>معدل</v>
      </c>
      <c r="T1050" s="173"/>
      <c r="U1050" s="174"/>
      <c r="V1050" s="176">
        <f>'لیست کنترل نمرات مستمر و پایانی'!$AO$42</f>
        <v>14.840909090909092</v>
      </c>
      <c r="W1050" s="167"/>
      <c r="X1050" s="167"/>
      <c r="Y1050" s="167"/>
      <c r="Z1050" s="167"/>
      <c r="AA1050" s="168"/>
    </row>
    <row r="1051" spans="2:27" ht="20.100000000000001" hidden="1" customHeight="1" thickBot="1">
      <c r="B1051" s="166"/>
      <c r="C1051" s="167"/>
      <c r="D1051" s="167"/>
      <c r="E1051" s="167"/>
      <c r="F1051" s="167"/>
      <c r="G1051" s="168"/>
      <c r="H1051" s="158"/>
      <c r="I1051" s="177" t="str">
        <f>'ورود اطلاعات'!$A$5</f>
        <v>کلاس</v>
      </c>
      <c r="J1051" s="178"/>
      <c r="K1051" s="179"/>
      <c r="L1051" s="180">
        <f>'ورود اطلاعات'!$C$5</f>
        <v>102</v>
      </c>
      <c r="M1051" s="181"/>
      <c r="N1051" s="181"/>
      <c r="O1051" s="181"/>
      <c r="P1051" s="181"/>
      <c r="Q1051" s="182"/>
      <c r="R1051" s="158"/>
      <c r="S1051" s="177" t="str">
        <f>'لیست کنترل نمرات مستمر و پایانی'!$AP$1</f>
        <v>رتبه کلاسی</v>
      </c>
      <c r="T1051" s="178"/>
      <c r="U1051" s="179"/>
      <c r="V1051" s="180">
        <f>'لیست کنترل نمرات مستمر و پایانی'!$AP$42</f>
        <v>23</v>
      </c>
      <c r="W1051" s="181"/>
      <c r="X1051" s="181"/>
      <c r="Y1051" s="181"/>
      <c r="Z1051" s="181"/>
      <c r="AA1051" s="182"/>
    </row>
    <row r="1052" spans="2:27" ht="20.100000000000001" hidden="1" customHeight="1" thickBot="1">
      <c r="B1052" s="183"/>
      <c r="C1052" s="184"/>
      <c r="D1052" s="184"/>
      <c r="E1052" s="184"/>
      <c r="F1052" s="184"/>
      <c r="G1052" s="185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58"/>
      <c r="U1052" s="158"/>
      <c r="V1052" s="158"/>
      <c r="W1052" s="158"/>
      <c r="X1052" s="158"/>
      <c r="Y1052" s="158"/>
      <c r="Z1052" s="158"/>
      <c r="AA1052" s="158"/>
    </row>
    <row r="1053" spans="2:27" ht="20.100000000000001" hidden="1" customHeight="1" thickBot="1">
      <c r="B1053" s="186" t="s">
        <v>23</v>
      </c>
      <c r="C1053" s="187" t="s">
        <v>9</v>
      </c>
      <c r="D1053" s="188"/>
      <c r="E1053" s="188"/>
      <c r="F1053" s="189"/>
      <c r="G1053" s="190" t="s">
        <v>20</v>
      </c>
      <c r="H1053" s="191" t="s">
        <v>15</v>
      </c>
      <c r="I1053" s="191" t="s">
        <v>16</v>
      </c>
      <c r="J1053" s="191" t="s">
        <v>21</v>
      </c>
      <c r="K1053" s="188" t="s">
        <v>22</v>
      </c>
      <c r="L1053" s="188"/>
      <c r="M1053" s="191" t="s">
        <v>19</v>
      </c>
      <c r="N1053" s="192" t="s">
        <v>24</v>
      </c>
      <c r="O1053" s="155"/>
      <c r="P1053" s="156"/>
      <c r="Q1053" s="156"/>
      <c r="R1053" s="156"/>
      <c r="S1053" s="156"/>
      <c r="T1053" s="156"/>
      <c r="U1053" s="156"/>
      <c r="V1053" s="156"/>
      <c r="W1053" s="156"/>
      <c r="X1053" s="156"/>
      <c r="Y1053" s="156"/>
      <c r="Z1053" s="156"/>
      <c r="AA1053" s="157"/>
    </row>
    <row r="1054" spans="2:27" ht="20.100000000000001" hidden="1" customHeight="1">
      <c r="B1054" s="193">
        <v>1</v>
      </c>
      <c r="C1054" s="194" t="str">
        <f>IF('لیست کنترل نمرات مستمر و پایانی'!$C$1&gt;0,'لیست کنترل نمرات مستمر و پایانی'!$C$1,"-----")</f>
        <v>قرآن</v>
      </c>
      <c r="D1054" s="195"/>
      <c r="E1054" s="195"/>
      <c r="F1054" s="196"/>
      <c r="G1054" s="197">
        <f>IF(J1054="--","--",'لیست کنترل نمرات مستمر و پایانی'!$C$2)</f>
        <v>2</v>
      </c>
      <c r="H1054" s="198">
        <f>IF('لیست کنترل نمرات مستمر و پایانی'!$C$42&gt;0,'لیست کنترل نمرات مستمر و پایانی'!$C$42,"--")</f>
        <v>10</v>
      </c>
      <c r="I1054" s="198">
        <f>IF('لیست کنترل نمرات مستمر و پایانی'!$D$42&gt;0,'لیست کنترل نمرات مستمر و پایانی'!$D$42,"--")</f>
        <v>10</v>
      </c>
      <c r="J1054" s="198">
        <f>IF('4'!$C$42&gt;0,'4'!$C$42,"--")</f>
        <v>10</v>
      </c>
      <c r="K1054" s="170">
        <f>IF(J1054="--","--",'4'!$C$48)</f>
        <v>17.25</v>
      </c>
      <c r="L1054" s="170"/>
      <c r="M1054" s="198">
        <f>IF(J1054="--","--",رتبه!$AO$42)</f>
        <v>41</v>
      </c>
      <c r="N1054" s="199">
        <f t="shared" ref="N1054:N1072" si="38">IF(J1054="--","--",J1054-K1054)</f>
        <v>-7.25</v>
      </c>
      <c r="O1054" s="166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8"/>
    </row>
    <row r="1055" spans="2:27" ht="20.100000000000001" hidden="1" customHeight="1">
      <c r="B1055" s="200">
        <v>2</v>
      </c>
      <c r="C1055" s="201" t="str">
        <f>IF('لیست کنترل نمرات مستمر و پایانی'!$E$1&gt;0,'لیست کنترل نمرات مستمر و پایانی'!$E$1,"-----")</f>
        <v>معارف اسلامی</v>
      </c>
      <c r="D1055" s="202"/>
      <c r="E1055" s="202"/>
      <c r="F1055" s="203"/>
      <c r="G1055" s="204">
        <f>IF(J1055="--","--",'لیست کنترل نمرات مستمر و پایانی'!$E$2)</f>
        <v>2</v>
      </c>
      <c r="H1055" s="205">
        <f>IF('لیست کنترل نمرات مستمر و پایانی'!$E$42&gt;0,'لیست کنترل نمرات مستمر و پایانی'!$E$42,"--")</f>
        <v>12</v>
      </c>
      <c r="I1055" s="205">
        <f>IF('لیست کنترل نمرات مستمر و پایانی'!$F$42&gt;0,'لیست کنترل نمرات مستمر و پایانی'!$F$42,"--")</f>
        <v>8</v>
      </c>
      <c r="J1055" s="205">
        <f>IF('4'!$E$42&gt;0,'4'!$E$42,"--")</f>
        <v>9.5</v>
      </c>
      <c r="K1055" s="206">
        <f>IF(J1055="--","--",'4'!$E$48)</f>
        <v>15.25</v>
      </c>
      <c r="L1055" s="206"/>
      <c r="M1055" s="205">
        <f>IF(J1055="--","--",رتبه!$AQ$42)</f>
        <v>40</v>
      </c>
      <c r="N1055" s="207">
        <f t="shared" si="38"/>
        <v>-5.75</v>
      </c>
      <c r="O1055" s="166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8"/>
    </row>
    <row r="1056" spans="2:27" ht="20.100000000000001" hidden="1" customHeight="1">
      <c r="B1056" s="208">
        <v>3</v>
      </c>
      <c r="C1056" s="209" t="str">
        <f>IF('لیست کنترل نمرات مستمر و پایانی'!$G$1&gt;0,'لیست کنترل نمرات مستمر و پایانی'!$G$1,"-----")</f>
        <v>فلسفه</v>
      </c>
      <c r="D1056" s="210"/>
      <c r="E1056" s="210"/>
      <c r="F1056" s="211"/>
      <c r="G1056" s="212">
        <f>IF(J1056="--","--",'لیست کنترل نمرات مستمر و پایانی'!$G$2)</f>
        <v>2</v>
      </c>
      <c r="H1056" s="213">
        <f>IF('لیست کنترل نمرات مستمر و پایانی'!$G$42&gt;0,'لیست کنترل نمرات مستمر و پایانی'!$G$42,"--")</f>
        <v>8</v>
      </c>
      <c r="I1056" s="213">
        <f>IF('لیست کنترل نمرات مستمر و پایانی'!$H$42&gt;0,'لیست کنترل نمرات مستمر و پایانی'!$H$42,"--")</f>
        <v>7</v>
      </c>
      <c r="J1056" s="213">
        <f>IF('4'!$G$42&gt;0,'4'!$G$42,"--")</f>
        <v>7.5</v>
      </c>
      <c r="K1056" s="167">
        <f>IF(J1056="--","--",'4'!$G$48)</f>
        <v>13.25</v>
      </c>
      <c r="L1056" s="167"/>
      <c r="M1056" s="213">
        <f>IF(J1056="--","--",رتبه!$AS$42)</f>
        <v>33</v>
      </c>
      <c r="N1056" s="214">
        <f t="shared" si="38"/>
        <v>-5.75</v>
      </c>
      <c r="O1056" s="166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8"/>
    </row>
    <row r="1057" spans="2:27" ht="20.100000000000001" hidden="1" customHeight="1">
      <c r="B1057" s="200">
        <v>4</v>
      </c>
      <c r="C1057" s="201" t="str">
        <f>IF('لیست کنترل نمرات مستمر و پایانی'!$I$1&gt;0,'لیست کنترل نمرات مستمر و پایانی'!$I$1,"-----")</f>
        <v>منطق</v>
      </c>
      <c r="D1057" s="202"/>
      <c r="E1057" s="202"/>
      <c r="F1057" s="203"/>
      <c r="G1057" s="204">
        <f>IF(J1057="--","--",'لیست کنترل نمرات مستمر و پایانی'!$I$2)</f>
        <v>1</v>
      </c>
      <c r="H1057" s="205">
        <f>IF('لیست کنترل نمرات مستمر و پایانی'!$I$42&gt;0,'لیست کنترل نمرات مستمر و پایانی'!$I$42,"--")</f>
        <v>17</v>
      </c>
      <c r="I1057" s="205">
        <f>IF('لیست کنترل نمرات مستمر و پایانی'!$J$42&gt;0,'لیست کنترل نمرات مستمر و پایانی'!$J$42,"--")</f>
        <v>18</v>
      </c>
      <c r="J1057" s="205">
        <f>IF('4'!$I$42&gt;0,'4'!$I$42,"--")</f>
        <v>17.75</v>
      </c>
      <c r="K1057" s="206">
        <f>IF(J1057="--","--",'4'!$I$48)</f>
        <v>18</v>
      </c>
      <c r="L1057" s="206"/>
      <c r="M1057" s="205">
        <f>IF(J1057="--","--",رتبه!$AU$42)</f>
        <v>27</v>
      </c>
      <c r="N1057" s="207">
        <f t="shared" si="38"/>
        <v>-0.25</v>
      </c>
      <c r="O1057" s="166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8"/>
    </row>
    <row r="1058" spans="2:27" ht="20.100000000000001" hidden="1" customHeight="1">
      <c r="B1058" s="208">
        <v>5</v>
      </c>
      <c r="C1058" s="209" t="str">
        <f>IF('لیست کنترل نمرات مستمر و پایانی'!$K$1&gt;0,'لیست کنترل نمرات مستمر و پایانی'!$K$1,"-----")</f>
        <v>جامعه شناسی</v>
      </c>
      <c r="D1058" s="210"/>
      <c r="E1058" s="210"/>
      <c r="F1058" s="211"/>
      <c r="G1058" s="212">
        <f>IF(J1058="--","--",'لیست کنترل نمرات مستمر و پایانی'!$K$2)</f>
        <v>3</v>
      </c>
      <c r="H1058" s="213">
        <f>IF('لیست کنترل نمرات مستمر و پایانی'!$K$42&gt;0,'لیست کنترل نمرات مستمر و پایانی'!$K$42,"--")</f>
        <v>16</v>
      </c>
      <c r="I1058" s="213">
        <f>IF('لیست کنترل نمرات مستمر و پایانی'!$L$42&gt;0,'لیست کنترل نمرات مستمر و پایانی'!$L$42,"--")</f>
        <v>7</v>
      </c>
      <c r="J1058" s="213">
        <f>IF('4'!$K$42&gt;0,'4'!$K$42,"--")</f>
        <v>10</v>
      </c>
      <c r="K1058" s="167">
        <f>IF(J1058="--","--",'4'!$K$48)</f>
        <v>14.25</v>
      </c>
      <c r="L1058" s="167"/>
      <c r="M1058" s="213">
        <f>IF(J1058="--","--",رتبه!$AW$42)</f>
        <v>30</v>
      </c>
      <c r="N1058" s="214">
        <f t="shared" si="38"/>
        <v>-4.25</v>
      </c>
      <c r="O1058" s="166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8"/>
    </row>
    <row r="1059" spans="2:27" ht="20.100000000000001" hidden="1" customHeight="1">
      <c r="B1059" s="200">
        <v>6</v>
      </c>
      <c r="C1059" s="201" t="str">
        <f>IF('لیست کنترل نمرات مستمر و پایانی'!$M$1&gt;0,'لیست کنترل نمرات مستمر و پایانی'!$M$1,"-----")</f>
        <v>روان شناسی</v>
      </c>
      <c r="D1059" s="202"/>
      <c r="E1059" s="202"/>
      <c r="F1059" s="203"/>
      <c r="G1059" s="204">
        <f>IF(J1059="--","--",'لیست کنترل نمرات مستمر و پایانی'!$M$2)</f>
        <v>3</v>
      </c>
      <c r="H1059" s="205">
        <f>IF('لیست کنترل نمرات مستمر و پایانی'!$M$42&gt;0,'لیست کنترل نمرات مستمر و پایانی'!$M$42,"--")</f>
        <v>8</v>
      </c>
      <c r="I1059" s="205">
        <f>IF('لیست کنترل نمرات مستمر و پایانی'!$N$42&gt;0,'لیست کنترل نمرات مستمر و پایانی'!$N$42,"--")</f>
        <v>7</v>
      </c>
      <c r="J1059" s="205">
        <f>IF('4'!$M$42&gt;0,'4'!$M$42,"--")</f>
        <v>7.5</v>
      </c>
      <c r="K1059" s="206">
        <f>IF(J1059="--","--",'4'!$M$48)</f>
        <v>12.25</v>
      </c>
      <c r="L1059" s="206"/>
      <c r="M1059" s="205">
        <f>IF(J1059="--","--",رتبه!$AY$42)</f>
        <v>38</v>
      </c>
      <c r="N1059" s="207">
        <f t="shared" si="38"/>
        <v>-4.75</v>
      </c>
      <c r="O1059" s="166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8"/>
    </row>
    <row r="1060" spans="2:27" ht="20.100000000000001" hidden="1" customHeight="1">
      <c r="B1060" s="208">
        <v>7</v>
      </c>
      <c r="C1060" s="209" t="str">
        <f>IF('لیست کنترل نمرات مستمر و پایانی'!$O$1&gt;0,'لیست کنترل نمرات مستمر و پایانی'!$O$1,"-----")</f>
        <v>زبان انگلیسی</v>
      </c>
      <c r="D1060" s="210"/>
      <c r="E1060" s="210"/>
      <c r="F1060" s="211"/>
      <c r="G1060" s="212">
        <f>IF(J1060="--","--",'لیست کنترل نمرات مستمر و پایانی'!$O$2)</f>
        <v>1</v>
      </c>
      <c r="H1060" s="213">
        <f>IF('لیست کنترل نمرات مستمر و پایانی'!$O$42&gt;0,'لیست کنترل نمرات مستمر و پایانی'!$O$42,"--")</f>
        <v>16</v>
      </c>
      <c r="I1060" s="213">
        <f>IF('لیست کنترل نمرات مستمر و پایانی'!$P$42&gt;0,'لیست کنترل نمرات مستمر و پایانی'!$P$42,"--")</f>
        <v>7</v>
      </c>
      <c r="J1060" s="213">
        <f>IF('4'!$O$42&gt;0,'4'!$O$42,"--")</f>
        <v>10</v>
      </c>
      <c r="K1060" s="167">
        <f>IF(J1060="--","--",'4'!$O$48)</f>
        <v>11.25</v>
      </c>
      <c r="L1060" s="167"/>
      <c r="M1060" s="213">
        <f>IF(J1060="--","--",رتبه!$BA$42)</f>
        <v>20</v>
      </c>
      <c r="N1060" s="214">
        <f t="shared" si="38"/>
        <v>-1.25</v>
      </c>
      <c r="O1060" s="166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8"/>
    </row>
    <row r="1061" spans="2:27" ht="20.100000000000001" hidden="1" customHeight="1">
      <c r="B1061" s="200">
        <v>8</v>
      </c>
      <c r="C1061" s="201" t="str">
        <f>IF('لیست کنترل نمرات مستمر و پایانی'!$Q$1&gt;0,'لیست کنترل نمرات مستمر و پایانی'!$Q$1,"-----")</f>
        <v>ادبیات فارسی</v>
      </c>
      <c r="D1061" s="202"/>
      <c r="E1061" s="202"/>
      <c r="F1061" s="203"/>
      <c r="G1061" s="204">
        <f>IF(J1061="--","--",'لیست کنترل نمرات مستمر و پایانی'!$Q$2)</f>
        <v>2</v>
      </c>
      <c r="H1061" s="205">
        <f>IF('لیست کنترل نمرات مستمر و پایانی'!$Q$42&gt;0,'لیست کنترل نمرات مستمر و پایانی'!$Q$42,"--")</f>
        <v>16</v>
      </c>
      <c r="I1061" s="205">
        <f>IF('لیست کنترل نمرات مستمر و پایانی'!$R$42&gt;0,'لیست کنترل نمرات مستمر و پایانی'!$R$42,"--")</f>
        <v>7</v>
      </c>
      <c r="J1061" s="205">
        <f>IF('4'!$Q$42&gt;0,'4'!$Q$42,"--")</f>
        <v>10</v>
      </c>
      <c r="K1061" s="206">
        <f>IF(J1061="--","--",'4'!$Q$48)</f>
        <v>8.25</v>
      </c>
      <c r="L1061" s="206"/>
      <c r="M1061" s="205">
        <f>IF(J1061="--","--",رتبه!$BC$42)</f>
        <v>15</v>
      </c>
      <c r="N1061" s="207">
        <f t="shared" si="38"/>
        <v>1.75</v>
      </c>
      <c r="O1061" s="166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8"/>
    </row>
    <row r="1062" spans="2:27" ht="20.100000000000001" hidden="1" customHeight="1">
      <c r="B1062" s="208">
        <v>9</v>
      </c>
      <c r="C1062" s="209" t="str">
        <f>IF('لیست کنترل نمرات مستمر و پایانی'!$S$1&gt;0,'لیست کنترل نمرات مستمر و پایانی'!$S$1,"-----")</f>
        <v>قافیه و عروض</v>
      </c>
      <c r="D1062" s="210"/>
      <c r="E1062" s="210"/>
      <c r="F1062" s="211"/>
      <c r="G1062" s="212">
        <f>IF(J1062="--","--",'لیست کنترل نمرات مستمر و پایانی'!$S$2)</f>
        <v>2</v>
      </c>
      <c r="H1062" s="213">
        <f>IF('لیست کنترل نمرات مستمر و پایانی'!$S$42&gt;0,'لیست کنترل نمرات مستمر و پایانی'!$S$42,"--")</f>
        <v>20</v>
      </c>
      <c r="I1062" s="213">
        <f>IF('لیست کنترل نمرات مستمر و پایانی'!$T$42&gt;0,'لیست کنترل نمرات مستمر و پایانی'!$T$42,"--")</f>
        <v>20</v>
      </c>
      <c r="J1062" s="213">
        <f>IF('4'!$S$42&gt;0,'4'!$S$42,"--")</f>
        <v>20</v>
      </c>
      <c r="K1062" s="167">
        <f>IF(J1062="--","--",'4'!$S$48)</f>
        <v>11.5</v>
      </c>
      <c r="L1062" s="167"/>
      <c r="M1062" s="213">
        <f>IF(J1062="--","--",رتبه!$BE$42)</f>
        <v>1</v>
      </c>
      <c r="N1062" s="214">
        <f t="shared" si="38"/>
        <v>8.5</v>
      </c>
      <c r="O1062" s="166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8"/>
    </row>
    <row r="1063" spans="2:27" ht="20.100000000000001" hidden="1" customHeight="1">
      <c r="B1063" s="200">
        <v>10</v>
      </c>
      <c r="C1063" s="201" t="str">
        <f>IF('لیست کنترل نمرات مستمر و پایانی'!$U$1&gt;0,'لیست کنترل نمرات مستمر و پایانی'!$U$1,"-----")</f>
        <v>عربی</v>
      </c>
      <c r="D1063" s="202"/>
      <c r="E1063" s="202"/>
      <c r="F1063" s="203"/>
      <c r="G1063" s="204">
        <f>IF(J1063="--","--",'لیست کنترل نمرات مستمر و پایانی'!$U$2)</f>
        <v>2</v>
      </c>
      <c r="H1063" s="205">
        <f>IF('لیست کنترل نمرات مستمر و پایانی'!$U$42&gt;0,'لیست کنترل نمرات مستمر و پایانی'!$U$42,"--")</f>
        <v>20</v>
      </c>
      <c r="I1063" s="205">
        <f>IF('لیست کنترل نمرات مستمر و پایانی'!$V$42&gt;0,'لیست کنترل نمرات مستمر و پایانی'!$V$42,"--")</f>
        <v>20</v>
      </c>
      <c r="J1063" s="205">
        <f>IF('4'!$U$42&gt;0,'4'!$U$42,"--")</f>
        <v>20</v>
      </c>
      <c r="K1063" s="206">
        <f>IF(J1063="--","--",'4'!$U$48)</f>
        <v>19.25</v>
      </c>
      <c r="L1063" s="206"/>
      <c r="M1063" s="205">
        <f>IF(J1063="--","--",رتبه!$BG$42)</f>
        <v>1</v>
      </c>
      <c r="N1063" s="207">
        <f t="shared" si="38"/>
        <v>0.75</v>
      </c>
      <c r="O1063" s="166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8"/>
    </row>
    <row r="1064" spans="2:27" ht="20.100000000000001" hidden="1" customHeight="1">
      <c r="B1064" s="208">
        <v>11</v>
      </c>
      <c r="C1064" s="209" t="str">
        <f>IF('لیست کنترل نمرات مستمر و پایانی'!$W$1&gt;0,'لیست کنترل نمرات مستمر و پایانی'!$W$1,"-----")</f>
        <v>ریاضی</v>
      </c>
      <c r="D1064" s="210"/>
      <c r="E1064" s="210"/>
      <c r="F1064" s="211"/>
      <c r="G1064" s="212">
        <f>IF(J1064="--","--",'لیست کنترل نمرات مستمر و پایانی'!$W$2)</f>
        <v>4</v>
      </c>
      <c r="H1064" s="213">
        <f>IF('لیست کنترل نمرات مستمر و پایانی'!$W$42&gt;0,'لیست کنترل نمرات مستمر و پایانی'!$W$42,"--")</f>
        <v>20</v>
      </c>
      <c r="I1064" s="213">
        <f>IF('لیست کنترل نمرات مستمر و پایانی'!$X$42&gt;0,'لیست کنترل نمرات مستمر و پایانی'!$X$42,"--")</f>
        <v>20</v>
      </c>
      <c r="J1064" s="213">
        <f>IF('4'!$W$42&gt;0,'4'!$W$42,"--")</f>
        <v>20</v>
      </c>
      <c r="K1064" s="167">
        <f>IF(J1064="--","--",'4'!$W$48)</f>
        <v>12.5</v>
      </c>
      <c r="L1064" s="167"/>
      <c r="M1064" s="213">
        <f>IF(J1064="--","--",رتبه!$BI$42)</f>
        <v>1</v>
      </c>
      <c r="N1064" s="214">
        <f t="shared" si="38"/>
        <v>7.5</v>
      </c>
      <c r="O1064" s="166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8"/>
    </row>
    <row r="1065" spans="2:27" ht="20.100000000000001" hidden="1" customHeight="1">
      <c r="B1065" s="200">
        <v>12</v>
      </c>
      <c r="C1065" s="201" t="str">
        <f>IF('لیست کنترل نمرات مستمر و پایانی'!$Y$1&gt;0,'لیست کنترل نمرات مستمر و پایانی'!$Y$1,"-----")</f>
        <v>زیست شناسی</v>
      </c>
      <c r="D1065" s="202"/>
      <c r="E1065" s="202"/>
      <c r="F1065" s="203"/>
      <c r="G1065" s="204">
        <f>IF(J1065="--","--",'لیست کنترل نمرات مستمر و پایانی'!$Y$2)</f>
        <v>4</v>
      </c>
      <c r="H1065" s="205">
        <f>IF('لیست کنترل نمرات مستمر و پایانی'!$Y$42&gt;0,'لیست کنترل نمرات مستمر و پایانی'!$Y$42,"--")</f>
        <v>8</v>
      </c>
      <c r="I1065" s="205">
        <f>IF('لیست کنترل نمرات مستمر و پایانی'!$Z$42&gt;0,'لیست کنترل نمرات مستمر و پایانی'!$Z$42,"--")</f>
        <v>8</v>
      </c>
      <c r="J1065" s="205">
        <f>IF('4'!$Y$42&gt;0,'4'!$Y$42,"--")</f>
        <v>8</v>
      </c>
      <c r="K1065" s="206">
        <f>IF(J1065="--","--",'4'!$Y$48)</f>
        <v>17</v>
      </c>
      <c r="L1065" s="206"/>
      <c r="M1065" s="205">
        <f>IF(J1065="--","--",رتبه!$BK$42)</f>
        <v>41</v>
      </c>
      <c r="N1065" s="207">
        <f t="shared" si="38"/>
        <v>-9</v>
      </c>
      <c r="O1065" s="166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8"/>
    </row>
    <row r="1066" spans="2:27" ht="20.100000000000001" hidden="1" customHeight="1">
      <c r="B1066" s="208">
        <v>13</v>
      </c>
      <c r="C1066" s="209" t="str">
        <f>IF('لیست کنترل نمرات مستمر و پایانی'!$AA$1&gt;0,'لیست کنترل نمرات مستمر و پایانی'!$AA$1,"-----")</f>
        <v>جغرافیای استان</v>
      </c>
      <c r="D1066" s="210"/>
      <c r="E1066" s="210"/>
      <c r="F1066" s="211"/>
      <c r="G1066" s="212">
        <f>IF(J1066="--","--",'لیست کنترل نمرات مستمر و پایانی'!$AA$2)</f>
        <v>3</v>
      </c>
      <c r="H1066" s="213">
        <f>IF('لیست کنترل نمرات مستمر و پایانی'!$AA$42&gt;0,'لیست کنترل نمرات مستمر و پایانی'!$AA$42,"--")</f>
        <v>20</v>
      </c>
      <c r="I1066" s="213">
        <f>IF('لیست کنترل نمرات مستمر و پایانی'!$AB$42&gt;0,'لیست کنترل نمرات مستمر و پایانی'!$AB$42,"--")</f>
        <v>20</v>
      </c>
      <c r="J1066" s="213">
        <f>IF('4'!$AA$42&gt;0,'4'!$AA$42,"--")</f>
        <v>20</v>
      </c>
      <c r="K1066" s="167">
        <f>IF(J1066="--","--",'4'!$AA$48)</f>
        <v>16.5</v>
      </c>
      <c r="L1066" s="167"/>
      <c r="M1066" s="213">
        <f>IF(J1066="--","--",رتبه!$BM$42)</f>
        <v>1</v>
      </c>
      <c r="N1066" s="214">
        <f t="shared" si="38"/>
        <v>3.5</v>
      </c>
      <c r="O1066" s="166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8"/>
    </row>
    <row r="1067" spans="2:27" ht="20.100000000000001" hidden="1" customHeight="1">
      <c r="B1067" s="200">
        <v>14</v>
      </c>
      <c r="C1067" s="201" t="str">
        <f>IF('لیست کنترل نمرات مستمر و پایانی'!$AC$1&gt;0,'لیست کنترل نمرات مستمر و پایانی'!$AC$1,"-----")</f>
        <v>نگارش</v>
      </c>
      <c r="D1067" s="202"/>
      <c r="E1067" s="202"/>
      <c r="F1067" s="203"/>
      <c r="G1067" s="204">
        <f>IF(J1067="--","--",'لیست کنترل نمرات مستمر و پایانی'!$AC$2)</f>
        <v>2</v>
      </c>
      <c r="H1067" s="205">
        <f>IF('لیست کنترل نمرات مستمر و پایانی'!$AC$42&gt;0,'لیست کنترل نمرات مستمر و پایانی'!$AC$42,"--")</f>
        <v>20</v>
      </c>
      <c r="I1067" s="205">
        <f>IF('لیست کنترل نمرات مستمر و پایانی'!$AD$42&gt;0,'لیست کنترل نمرات مستمر و پایانی'!$AD$42,"--")</f>
        <v>20</v>
      </c>
      <c r="J1067" s="205">
        <f>IF('4'!$AC$42&gt;0,'4'!$AC$42,"--")</f>
        <v>20</v>
      </c>
      <c r="K1067" s="206">
        <f>IF(J1067="--","--",'4'!$AC$48)</f>
        <v>19.75</v>
      </c>
      <c r="L1067" s="206"/>
      <c r="M1067" s="205">
        <f>IF(J1067="--","--",رتبه!$BO$42)</f>
        <v>1</v>
      </c>
      <c r="N1067" s="207">
        <f t="shared" si="38"/>
        <v>0.25</v>
      </c>
      <c r="O1067" s="166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8"/>
    </row>
    <row r="1068" spans="2:27" ht="20.100000000000001" hidden="1" customHeight="1">
      <c r="B1068" s="208">
        <v>15</v>
      </c>
      <c r="C1068" s="209" t="str">
        <f>IF('لیست کنترل نمرات مستمر و پایانی'!$AE$1&gt;0,'لیست کنترل نمرات مستمر و پایانی'!$AE$1,"-----")</f>
        <v>متون ادبی</v>
      </c>
      <c r="D1068" s="210"/>
      <c r="E1068" s="210"/>
      <c r="F1068" s="211"/>
      <c r="G1068" s="212">
        <f>IF(J1068="--","--",'لیست کنترل نمرات مستمر و پایانی'!$AE$2)</f>
        <v>2</v>
      </c>
      <c r="H1068" s="213">
        <f>IF('لیست کنترل نمرات مستمر و پایانی'!$AE$42&gt;0,'لیست کنترل نمرات مستمر و پایانی'!$AE$42,"--")</f>
        <v>20</v>
      </c>
      <c r="I1068" s="213">
        <f>IF('لیست کنترل نمرات مستمر و پایانی'!$AF$42&gt;0,'لیست کنترل نمرات مستمر و پایانی'!$AF$42,"--")</f>
        <v>20</v>
      </c>
      <c r="J1068" s="213">
        <f>IF('4'!$AE$42&gt;0,'4'!$AE$42,"--")</f>
        <v>20</v>
      </c>
      <c r="K1068" s="167">
        <f>IF(J1068="--","--",'4'!$AE$48)</f>
        <v>19.25</v>
      </c>
      <c r="L1068" s="167"/>
      <c r="M1068" s="213">
        <f>IF(J1068="--","--",رتبه!$BQ$42)</f>
        <v>1</v>
      </c>
      <c r="N1068" s="214">
        <f t="shared" si="38"/>
        <v>0.75</v>
      </c>
      <c r="O1068" s="166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8"/>
    </row>
    <row r="1069" spans="2:27" ht="20.100000000000001" hidden="1" customHeight="1">
      <c r="B1069" s="200">
        <v>16</v>
      </c>
      <c r="C1069" s="201" t="str">
        <f>IF('لیست کنترل نمرات مستمر و پایانی'!$AG$1&gt;0,'لیست کنترل نمرات مستمر و پایانی'!$AG$1,"-----")</f>
        <v>آمادگی دفاعی</v>
      </c>
      <c r="D1069" s="202"/>
      <c r="E1069" s="202"/>
      <c r="F1069" s="203"/>
      <c r="G1069" s="204">
        <f>IF(J1069="--","--",'لیست کنترل نمرات مستمر و پایانی'!$AG$2)</f>
        <v>3</v>
      </c>
      <c r="H1069" s="205">
        <f>IF('لیست کنترل نمرات مستمر و پایانی'!$AG$42&gt;0,'لیست کنترل نمرات مستمر و پایانی'!$AG$42,"--")</f>
        <v>20</v>
      </c>
      <c r="I1069" s="205">
        <f>IF('لیست کنترل نمرات مستمر و پایانی'!$AH$42&gt;0,'لیست کنترل نمرات مستمر و پایانی'!$AH$42,"--")</f>
        <v>20</v>
      </c>
      <c r="J1069" s="205">
        <f>IF('4'!$AG$42&gt;0,'4'!$AG$42,"--")</f>
        <v>20</v>
      </c>
      <c r="K1069" s="206">
        <f>IF(J1069="--","--",'4'!$AG$48)</f>
        <v>17.25</v>
      </c>
      <c r="L1069" s="206"/>
      <c r="M1069" s="205">
        <f>IF(J1069="--","--",رتبه!$BS$42)</f>
        <v>1</v>
      </c>
      <c r="N1069" s="207">
        <f t="shared" si="38"/>
        <v>2.75</v>
      </c>
      <c r="O1069" s="166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8"/>
    </row>
    <row r="1070" spans="2:27" ht="20.100000000000001" hidden="1" customHeight="1">
      <c r="B1070" s="208">
        <v>17</v>
      </c>
      <c r="C1070" s="209" t="str">
        <f>IF('لیست کنترل نمرات مستمر و پایانی'!$AI$1&gt;0,'لیست کنترل نمرات مستمر و پایانی'!$AI$1,"-----")</f>
        <v>تاریخ</v>
      </c>
      <c r="D1070" s="210"/>
      <c r="E1070" s="210"/>
      <c r="F1070" s="211"/>
      <c r="G1070" s="212">
        <f>IF(J1070="--","--",'لیست کنترل نمرات مستمر و پایانی'!$AI$2)</f>
        <v>2</v>
      </c>
      <c r="H1070" s="213">
        <f>IF('لیست کنترل نمرات مستمر و پایانی'!$AI$42&gt;0,'لیست کنترل نمرات مستمر و پایانی'!$AI$42,"--")</f>
        <v>20</v>
      </c>
      <c r="I1070" s="213">
        <f>IF('لیست کنترل نمرات مستمر و پایانی'!$AJ$42&gt;0,'لیست کنترل نمرات مستمر و پایانی'!$AJ$42,"--")</f>
        <v>20</v>
      </c>
      <c r="J1070" s="213">
        <f>IF('4'!$AI$42&gt;0,'4'!$AI$42,"--")</f>
        <v>20</v>
      </c>
      <c r="K1070" s="167">
        <f>IF(J1070="--","--",'4'!$AI$48)</f>
        <v>18.75</v>
      </c>
      <c r="L1070" s="167"/>
      <c r="M1070" s="213">
        <f>IF(J1070="--","--",رتبه!$BU$42)</f>
        <v>1</v>
      </c>
      <c r="N1070" s="214">
        <f t="shared" si="38"/>
        <v>1.25</v>
      </c>
      <c r="O1070" s="166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8"/>
    </row>
    <row r="1071" spans="2:27" ht="20.100000000000001" hidden="1" customHeight="1">
      <c r="B1071" s="200">
        <v>18</v>
      </c>
      <c r="C1071" s="201" t="str">
        <f>IF('لیست کنترل نمرات مستمر و پایانی'!$AK$1&gt;0,'لیست کنترل نمرات مستمر و پایانی'!$AK$1,"-----")</f>
        <v>تربیت بدنی</v>
      </c>
      <c r="D1071" s="202"/>
      <c r="E1071" s="202"/>
      <c r="F1071" s="203"/>
      <c r="G1071" s="204">
        <f>IF(J1071="--","--",'لیست کنترل نمرات مستمر و پایانی'!$AK$2)</f>
        <v>2</v>
      </c>
      <c r="H1071" s="205" t="str">
        <f>IF('لیست کنترل نمرات مستمر و پایانی'!$AK$42&gt;0,'لیست کنترل نمرات مستمر و پایانی'!$AK$42,"--")</f>
        <v>--</v>
      </c>
      <c r="I1071" s="205">
        <f>IF('لیست کنترل نمرات مستمر و پایانی'!$AL$42&gt;0,'لیست کنترل نمرات مستمر و پایانی'!$AL$42,"--")</f>
        <v>20</v>
      </c>
      <c r="J1071" s="205">
        <f>IF('4'!$AK$42&gt;0,'4'!$AK$42,"--")</f>
        <v>20</v>
      </c>
      <c r="K1071" s="206">
        <f>IF(J1071="--","--",'4'!$AK$48)</f>
        <v>18.75</v>
      </c>
      <c r="L1071" s="206"/>
      <c r="M1071" s="205">
        <f>IF(J1071="--","--",رتبه!$BW$42)</f>
        <v>1</v>
      </c>
      <c r="N1071" s="207">
        <f t="shared" si="38"/>
        <v>1.25</v>
      </c>
      <c r="O1071" s="166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8"/>
    </row>
    <row r="1072" spans="2:27" ht="20.100000000000001" hidden="1" customHeight="1" thickBot="1">
      <c r="B1072" s="215">
        <v>19</v>
      </c>
      <c r="C1072" s="216" t="str">
        <f>IF('لیست کنترل نمرات مستمر و پایانی'!$AM$1&gt;0,'لیست کنترل نمرات مستمر و پایانی'!$AM$1,"-----")</f>
        <v>انضباط</v>
      </c>
      <c r="D1072" s="217"/>
      <c r="E1072" s="217"/>
      <c r="F1072" s="218"/>
      <c r="G1072" s="219">
        <f>IF(J1072="--","--",'لیست کنترل نمرات مستمر و پایانی'!$AM$2)</f>
        <v>2</v>
      </c>
      <c r="H1072" s="220" t="str">
        <f>IF('لیست کنترل نمرات مستمر و پایانی'!$AM$42&gt;0,'لیست کنترل نمرات مستمر و پایانی'!$AM$42,"--")</f>
        <v>--</v>
      </c>
      <c r="I1072" s="220">
        <f>IF('لیست کنترل نمرات مستمر و پایانی'!$AN$42&gt;0,'لیست کنترل نمرات مستمر و پایانی'!$AN$42,"--")</f>
        <v>14</v>
      </c>
      <c r="J1072" s="220">
        <f>IF('4'!$AM$42&gt;0,'4'!$AM$42,"--")</f>
        <v>14</v>
      </c>
      <c r="K1072" s="181">
        <f>IF(J1072="--","--",'4'!$AM$48)</f>
        <v>14.5</v>
      </c>
      <c r="L1072" s="181"/>
      <c r="M1072" s="220">
        <f>IF(J1072="--","--",رتبه!$BY$42)</f>
        <v>26</v>
      </c>
      <c r="N1072" s="221">
        <f t="shared" si="38"/>
        <v>-0.5</v>
      </c>
      <c r="O1072" s="222"/>
      <c r="P1072" s="181"/>
      <c r="Q1072" s="181"/>
      <c r="R1072" s="181"/>
      <c r="S1072" s="181"/>
      <c r="T1072" s="181"/>
      <c r="U1072" s="181"/>
      <c r="V1072" s="181"/>
      <c r="W1072" s="181"/>
      <c r="X1072" s="181"/>
      <c r="Y1072" s="181"/>
      <c r="Z1072" s="181"/>
      <c r="AA1072" s="182"/>
    </row>
    <row r="1073" spans="1:28" ht="20.100000000000001" hidden="1" customHeight="1">
      <c r="B1073" s="223"/>
      <c r="C1073" s="224"/>
      <c r="D1073" s="224"/>
      <c r="E1073" s="224"/>
      <c r="F1073" s="224"/>
      <c r="G1073" s="225"/>
      <c r="H1073" s="223"/>
      <c r="I1073" s="223"/>
      <c r="J1073" s="223"/>
      <c r="K1073" s="223"/>
      <c r="L1073" s="223"/>
      <c r="M1073" s="223"/>
      <c r="N1073" s="223"/>
      <c r="O1073" s="223"/>
      <c r="P1073" s="223"/>
      <c r="Q1073" s="223"/>
      <c r="R1073" s="223"/>
      <c r="S1073" s="223"/>
      <c r="T1073" s="223"/>
      <c r="U1073" s="223"/>
      <c r="V1073" s="223"/>
      <c r="W1073" s="223"/>
      <c r="X1073" s="223"/>
      <c r="Y1073" s="223"/>
      <c r="Z1073" s="223"/>
      <c r="AA1073" s="223"/>
    </row>
    <row r="1074" spans="1:28" ht="20.100000000000001" hidden="1" customHeight="1" thickBot="1">
      <c r="A1074" s="226"/>
      <c r="B1074" s="226"/>
      <c r="C1074" s="226"/>
      <c r="D1074" s="226"/>
      <c r="E1074" s="226"/>
      <c r="F1074" s="226"/>
      <c r="G1074" s="226"/>
      <c r="H1074" s="226"/>
      <c r="I1074" s="226"/>
      <c r="J1074" s="226"/>
      <c r="K1074" s="226"/>
      <c r="L1074" s="226"/>
      <c r="M1074" s="226"/>
      <c r="N1074" s="226"/>
      <c r="O1074" s="226"/>
      <c r="P1074" s="226"/>
      <c r="Q1074" s="226"/>
      <c r="R1074" s="226"/>
      <c r="S1074" s="226"/>
      <c r="T1074" s="226"/>
      <c r="U1074" s="226"/>
      <c r="V1074" s="226"/>
      <c r="W1074" s="226"/>
      <c r="X1074" s="226"/>
      <c r="Y1074" s="226"/>
      <c r="Z1074" s="226"/>
      <c r="AA1074" s="226"/>
      <c r="AB1074" s="226"/>
    </row>
    <row r="1075" spans="1:28" ht="20.100000000000001" hidden="1" customHeight="1" thickBot="1">
      <c r="B1075" s="155"/>
      <c r="C1075" s="156"/>
      <c r="D1075" s="156"/>
      <c r="E1075" s="156"/>
      <c r="F1075" s="156"/>
      <c r="G1075" s="157"/>
      <c r="H1075" s="158"/>
      <c r="I1075" s="159" t="str">
        <f>'ورود اطلاعات'!$C$6</f>
        <v>مدیریت آموزش و پرورش تهران</v>
      </c>
      <c r="J1075" s="160"/>
      <c r="K1075" s="160"/>
      <c r="L1075" s="160"/>
      <c r="M1075" s="160"/>
      <c r="N1075" s="160"/>
      <c r="O1075" s="160"/>
      <c r="P1075" s="160"/>
      <c r="Q1075" s="161"/>
      <c r="R1075" s="158"/>
      <c r="S1075" s="162" t="str">
        <f>'ورود نمرات'!$A$3</f>
        <v>نام</v>
      </c>
      <c r="T1075" s="163"/>
      <c r="U1075" s="164"/>
      <c r="V1075" s="165" t="str">
        <f>'ورود نمرات'!$A$43</f>
        <v xml:space="preserve">امیرعلی  </v>
      </c>
      <c r="W1075" s="156"/>
      <c r="X1075" s="156"/>
      <c r="Y1075" s="156"/>
      <c r="Z1075" s="156"/>
      <c r="AA1075" s="157"/>
    </row>
    <row r="1076" spans="1:28" ht="20.100000000000001" hidden="1" customHeight="1">
      <c r="B1076" s="166"/>
      <c r="C1076" s="167"/>
      <c r="D1076" s="167"/>
      <c r="E1076" s="167"/>
      <c r="F1076" s="167"/>
      <c r="G1076" s="168"/>
      <c r="H1076" s="158"/>
      <c r="I1076" s="162" t="str">
        <f>'ورود اطلاعات'!$A$7</f>
        <v>نام واحد آموزشی</v>
      </c>
      <c r="J1076" s="163"/>
      <c r="K1076" s="164"/>
      <c r="L1076" s="169" t="str">
        <f>'ورود اطلاعات'!$C$7</f>
        <v>دبیرستان دانش پسند</v>
      </c>
      <c r="M1076" s="170"/>
      <c r="N1076" s="170"/>
      <c r="O1076" s="170"/>
      <c r="P1076" s="170"/>
      <c r="Q1076" s="171"/>
      <c r="R1076" s="158"/>
      <c r="S1076" s="172" t="str">
        <f>'ورود نمرات'!$B$3</f>
        <v>نام خانوادگی</v>
      </c>
      <c r="T1076" s="173"/>
      <c r="U1076" s="174"/>
      <c r="V1076" s="175" t="str">
        <f>'ورود نمرات'!$B$43</f>
        <v>اشرفی</v>
      </c>
      <c r="W1076" s="167"/>
      <c r="X1076" s="167"/>
      <c r="Y1076" s="167"/>
      <c r="Z1076" s="167"/>
      <c r="AA1076" s="168"/>
    </row>
    <row r="1077" spans="1:28" ht="20.100000000000001" hidden="1" customHeight="1">
      <c r="B1077" s="166"/>
      <c r="C1077" s="167"/>
      <c r="D1077" s="167"/>
      <c r="E1077" s="167"/>
      <c r="F1077" s="167"/>
      <c r="G1077" s="168"/>
      <c r="H1077" s="158"/>
      <c r="I1077" s="172" t="str">
        <f>'ورود اطلاعات'!$A$2</f>
        <v>سال تحصیلی</v>
      </c>
      <c r="J1077" s="173"/>
      <c r="K1077" s="174"/>
      <c r="L1077" s="175" t="str">
        <f>'ورود اطلاعات'!$C$2</f>
        <v>1402-1403</v>
      </c>
      <c r="M1077" s="167"/>
      <c r="N1077" s="167"/>
      <c r="O1077" s="167"/>
      <c r="P1077" s="167"/>
      <c r="Q1077" s="168"/>
      <c r="R1077" s="158"/>
      <c r="S1077" s="172" t="str">
        <f>'ورود اطلاعات'!$A$4</f>
        <v>رشته</v>
      </c>
      <c r="T1077" s="173"/>
      <c r="U1077" s="174"/>
      <c r="V1077" s="175" t="str">
        <f>'ورود اطلاعات'!$C$4</f>
        <v>انسانی</v>
      </c>
      <c r="W1077" s="167"/>
      <c r="X1077" s="167"/>
      <c r="Y1077" s="167"/>
      <c r="Z1077" s="167"/>
      <c r="AA1077" s="168"/>
    </row>
    <row r="1078" spans="1:28" ht="20.100000000000001" hidden="1" customHeight="1">
      <c r="B1078" s="166"/>
      <c r="C1078" s="167"/>
      <c r="D1078" s="167"/>
      <c r="E1078" s="167"/>
      <c r="F1078" s="167"/>
      <c r="G1078" s="168"/>
      <c r="H1078" s="158"/>
      <c r="I1078" s="172" t="str">
        <f>'ورود اطلاعات'!$A$3</f>
        <v>نوبت امتحانی</v>
      </c>
      <c r="J1078" s="173"/>
      <c r="K1078" s="174"/>
      <c r="L1078" s="175" t="str">
        <f>'ورود اطلاعات'!$C$3</f>
        <v>نوبت اول</v>
      </c>
      <c r="M1078" s="167"/>
      <c r="N1078" s="167"/>
      <c r="O1078" s="167"/>
      <c r="P1078" s="167"/>
      <c r="Q1078" s="168"/>
      <c r="R1078" s="158"/>
      <c r="S1078" s="172" t="str">
        <f>'لیست کنترل نمرات مستمر و پایانی'!$AO$1</f>
        <v>معدل</v>
      </c>
      <c r="T1078" s="173"/>
      <c r="U1078" s="174"/>
      <c r="V1078" s="176">
        <f>'لیست کنترل نمرات مستمر و پایانی'!$AO$43</f>
        <v>13.484848484848483</v>
      </c>
      <c r="W1078" s="167"/>
      <c r="X1078" s="167"/>
      <c r="Y1078" s="167"/>
      <c r="Z1078" s="167"/>
      <c r="AA1078" s="168"/>
    </row>
    <row r="1079" spans="1:28" ht="20.100000000000001" hidden="1" customHeight="1" thickBot="1">
      <c r="B1079" s="166"/>
      <c r="C1079" s="167"/>
      <c r="D1079" s="167"/>
      <c r="E1079" s="167"/>
      <c r="F1079" s="167"/>
      <c r="G1079" s="168"/>
      <c r="H1079" s="158"/>
      <c r="I1079" s="177" t="str">
        <f>'ورود اطلاعات'!$A$5</f>
        <v>کلاس</v>
      </c>
      <c r="J1079" s="178"/>
      <c r="K1079" s="179"/>
      <c r="L1079" s="180">
        <f>'ورود اطلاعات'!$C$5</f>
        <v>102</v>
      </c>
      <c r="M1079" s="181"/>
      <c r="N1079" s="181"/>
      <c r="O1079" s="181"/>
      <c r="P1079" s="181"/>
      <c r="Q1079" s="182"/>
      <c r="R1079" s="158"/>
      <c r="S1079" s="177" t="str">
        <f>'لیست کنترل نمرات مستمر و پایانی'!$AP$1</f>
        <v>رتبه کلاسی</v>
      </c>
      <c r="T1079" s="178"/>
      <c r="U1079" s="179"/>
      <c r="V1079" s="180">
        <f>'لیست کنترل نمرات مستمر و پایانی'!$AP$43</f>
        <v>34</v>
      </c>
      <c r="W1079" s="181"/>
      <c r="X1079" s="181"/>
      <c r="Y1079" s="181"/>
      <c r="Z1079" s="181"/>
      <c r="AA1079" s="182"/>
    </row>
    <row r="1080" spans="1:28" ht="20.100000000000001" hidden="1" customHeight="1" thickBot="1">
      <c r="B1080" s="183"/>
      <c r="C1080" s="184"/>
      <c r="D1080" s="184"/>
      <c r="E1080" s="184"/>
      <c r="F1080" s="184"/>
      <c r="G1080" s="185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58"/>
      <c r="U1080" s="158"/>
      <c r="V1080" s="158"/>
      <c r="W1080" s="158"/>
      <c r="X1080" s="158"/>
      <c r="Y1080" s="158"/>
      <c r="Z1080" s="158"/>
      <c r="AA1080" s="158"/>
    </row>
    <row r="1081" spans="1:28" ht="20.100000000000001" hidden="1" customHeight="1" thickBot="1">
      <c r="B1081" s="186" t="s">
        <v>23</v>
      </c>
      <c r="C1081" s="187" t="s">
        <v>9</v>
      </c>
      <c r="D1081" s="188"/>
      <c r="E1081" s="188"/>
      <c r="F1081" s="189"/>
      <c r="G1081" s="190" t="s">
        <v>20</v>
      </c>
      <c r="H1081" s="191" t="s">
        <v>15</v>
      </c>
      <c r="I1081" s="191" t="s">
        <v>16</v>
      </c>
      <c r="J1081" s="191" t="s">
        <v>21</v>
      </c>
      <c r="K1081" s="188" t="s">
        <v>22</v>
      </c>
      <c r="L1081" s="188"/>
      <c r="M1081" s="191" t="s">
        <v>19</v>
      </c>
      <c r="N1081" s="192" t="s">
        <v>24</v>
      </c>
      <c r="O1081" s="155"/>
      <c r="P1081" s="156"/>
      <c r="Q1081" s="156"/>
      <c r="R1081" s="156"/>
      <c r="S1081" s="156"/>
      <c r="T1081" s="156"/>
      <c r="U1081" s="156"/>
      <c r="V1081" s="156"/>
      <c r="W1081" s="156"/>
      <c r="X1081" s="156"/>
      <c r="Y1081" s="156"/>
      <c r="Z1081" s="156"/>
      <c r="AA1081" s="157"/>
    </row>
    <row r="1082" spans="1:28" ht="20.100000000000001" hidden="1" customHeight="1">
      <c r="B1082" s="193">
        <v>1</v>
      </c>
      <c r="C1082" s="194" t="str">
        <f>IF('لیست کنترل نمرات مستمر و پایانی'!$C$1&gt;0,'لیست کنترل نمرات مستمر و پایانی'!$C$1,"-----")</f>
        <v>قرآن</v>
      </c>
      <c r="D1082" s="195"/>
      <c r="E1082" s="195"/>
      <c r="F1082" s="196"/>
      <c r="G1082" s="197">
        <f>IF(J1082="--","--",'لیست کنترل نمرات مستمر و پایانی'!$C$2)</f>
        <v>2</v>
      </c>
      <c r="H1082" s="198">
        <f>IF('لیست کنترل نمرات مستمر و پایانی'!$C$43&gt;0,'لیست کنترل نمرات مستمر و پایانی'!$C$43,"--")</f>
        <v>20</v>
      </c>
      <c r="I1082" s="198">
        <f>IF('لیست کنترل نمرات مستمر و پایانی'!$D$43&gt;0,'لیست کنترل نمرات مستمر و پایانی'!$D$43,"--")</f>
        <v>20</v>
      </c>
      <c r="J1082" s="198">
        <f>IF('4'!$C$43&gt;0,'4'!$C$43,"--")</f>
        <v>20</v>
      </c>
      <c r="K1082" s="170">
        <f>IF(J1082="--","--",'4'!$C$48)</f>
        <v>17.25</v>
      </c>
      <c r="L1082" s="170"/>
      <c r="M1082" s="198">
        <f>IF(J1082="--","--",رتبه!$AO$43)</f>
        <v>1</v>
      </c>
      <c r="N1082" s="199">
        <f t="shared" ref="N1082:N1100" si="39">IF(J1082="--","--",J1082-K1082)</f>
        <v>2.75</v>
      </c>
      <c r="O1082" s="166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8"/>
    </row>
    <row r="1083" spans="1:28" ht="20.100000000000001" hidden="1" customHeight="1">
      <c r="B1083" s="200">
        <v>2</v>
      </c>
      <c r="C1083" s="201" t="str">
        <f>IF('لیست کنترل نمرات مستمر و پایانی'!$E$1&gt;0,'لیست کنترل نمرات مستمر و پایانی'!$E$1,"-----")</f>
        <v>معارف اسلامی</v>
      </c>
      <c r="D1083" s="202"/>
      <c r="E1083" s="202"/>
      <c r="F1083" s="203"/>
      <c r="G1083" s="204">
        <f>IF(J1083="--","--",'لیست کنترل نمرات مستمر و پایانی'!$E$2)</f>
        <v>2</v>
      </c>
      <c r="H1083" s="205">
        <f>IF('لیست کنترل نمرات مستمر و پایانی'!$E$43&gt;0,'لیست کنترل نمرات مستمر و پایانی'!$E$43,"--")</f>
        <v>13</v>
      </c>
      <c r="I1083" s="205">
        <f>IF('لیست کنترل نمرات مستمر و پایانی'!$F$43&gt;0,'لیست کنترل نمرات مستمر و پایانی'!$F$43,"--")</f>
        <v>7</v>
      </c>
      <c r="J1083" s="205">
        <f>IF('4'!$E$43&gt;0,'4'!$E$43,"--")</f>
        <v>9</v>
      </c>
      <c r="K1083" s="206">
        <f>IF(J1083="--","--",'4'!$E$48)</f>
        <v>15.25</v>
      </c>
      <c r="L1083" s="206"/>
      <c r="M1083" s="205">
        <f>IF(J1083="--","--",رتبه!$AQ$43)</f>
        <v>41</v>
      </c>
      <c r="N1083" s="207">
        <f t="shared" si="39"/>
        <v>-6.25</v>
      </c>
      <c r="O1083" s="166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8"/>
    </row>
    <row r="1084" spans="1:28" ht="20.100000000000001" hidden="1" customHeight="1">
      <c r="B1084" s="208">
        <v>3</v>
      </c>
      <c r="C1084" s="209" t="str">
        <f>IF('لیست کنترل نمرات مستمر و پایانی'!$G$1&gt;0,'لیست کنترل نمرات مستمر و پایانی'!$G$1,"-----")</f>
        <v>فلسفه</v>
      </c>
      <c r="D1084" s="210"/>
      <c r="E1084" s="210"/>
      <c r="F1084" s="211"/>
      <c r="G1084" s="212">
        <f>IF(J1084="--","--",'لیست کنترل نمرات مستمر و پایانی'!$G$2)</f>
        <v>2</v>
      </c>
      <c r="H1084" s="213">
        <f>IF('لیست کنترل نمرات مستمر و پایانی'!$G$43&gt;0,'لیست کنترل نمرات مستمر و پایانی'!$G$43,"--")</f>
        <v>3</v>
      </c>
      <c r="I1084" s="213">
        <f>IF('لیست کنترل نمرات مستمر و پایانی'!$H$43&gt;0,'لیست کنترل نمرات مستمر و پایانی'!$H$43,"--")</f>
        <v>2</v>
      </c>
      <c r="J1084" s="213">
        <f>IF('4'!$G$43&gt;0,'4'!$G$43,"--")</f>
        <v>2.5</v>
      </c>
      <c r="K1084" s="167">
        <f>IF(J1084="--","--",'4'!$G$48)</f>
        <v>13.25</v>
      </c>
      <c r="L1084" s="167"/>
      <c r="M1084" s="213">
        <f>IF(J1084="--","--",رتبه!$AS$43)</f>
        <v>42</v>
      </c>
      <c r="N1084" s="214">
        <f t="shared" si="39"/>
        <v>-10.75</v>
      </c>
      <c r="O1084" s="166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8"/>
    </row>
    <row r="1085" spans="1:28" ht="20.100000000000001" hidden="1" customHeight="1">
      <c r="B1085" s="200">
        <v>4</v>
      </c>
      <c r="C1085" s="201" t="str">
        <f>IF('لیست کنترل نمرات مستمر و پایانی'!$I$1&gt;0,'لیست کنترل نمرات مستمر و پایانی'!$I$1,"-----")</f>
        <v>منطق</v>
      </c>
      <c r="D1085" s="202"/>
      <c r="E1085" s="202"/>
      <c r="F1085" s="203"/>
      <c r="G1085" s="204">
        <f>IF(J1085="--","--",'لیست کنترل نمرات مستمر و پایانی'!$I$2)</f>
        <v>1</v>
      </c>
      <c r="H1085" s="205">
        <f>IF('لیست کنترل نمرات مستمر و پایانی'!$I$43&gt;0,'لیست کنترل نمرات مستمر و پایانی'!$I$43,"--")</f>
        <v>17</v>
      </c>
      <c r="I1085" s="205">
        <f>IF('لیست کنترل نمرات مستمر و پایانی'!$J$43&gt;0,'لیست کنترل نمرات مستمر و پایانی'!$J$43,"--")</f>
        <v>18</v>
      </c>
      <c r="J1085" s="205">
        <f>IF('4'!$I$43&gt;0,'4'!$I$43,"--")</f>
        <v>17.75</v>
      </c>
      <c r="K1085" s="206">
        <f>IF(J1085="--","--",'4'!$I$48)</f>
        <v>18</v>
      </c>
      <c r="L1085" s="206"/>
      <c r="M1085" s="205">
        <f>IF(J1085="--","--",رتبه!$AU$43)</f>
        <v>27</v>
      </c>
      <c r="N1085" s="207">
        <f t="shared" si="39"/>
        <v>-0.25</v>
      </c>
      <c r="O1085" s="166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8"/>
    </row>
    <row r="1086" spans="1:28" ht="20.100000000000001" hidden="1" customHeight="1">
      <c r="B1086" s="208">
        <v>5</v>
      </c>
      <c r="C1086" s="209" t="str">
        <f>IF('لیست کنترل نمرات مستمر و پایانی'!$K$1&gt;0,'لیست کنترل نمرات مستمر و پایانی'!$K$1,"-----")</f>
        <v>جامعه شناسی</v>
      </c>
      <c r="D1086" s="210"/>
      <c r="E1086" s="210"/>
      <c r="F1086" s="211"/>
      <c r="G1086" s="212">
        <f>IF(J1086="--","--",'لیست کنترل نمرات مستمر و پایانی'!$K$2)</f>
        <v>3</v>
      </c>
      <c r="H1086" s="213">
        <f>IF('لیست کنترل نمرات مستمر و پایانی'!$K$43&gt;0,'لیست کنترل نمرات مستمر و پایانی'!$K$43,"--")</f>
        <v>17</v>
      </c>
      <c r="I1086" s="213">
        <f>IF('لیست کنترل نمرات مستمر و پایانی'!$L$43&gt;0,'لیست کنترل نمرات مستمر و پایانی'!$L$43,"--")</f>
        <v>4.5</v>
      </c>
      <c r="J1086" s="213">
        <f>IF('4'!$K$43&gt;0,'4'!$K$43,"--")</f>
        <v>8.75</v>
      </c>
      <c r="K1086" s="167">
        <f>IF(J1086="--","--",'4'!$K$48)</f>
        <v>14.25</v>
      </c>
      <c r="L1086" s="167"/>
      <c r="M1086" s="213">
        <f>IF(J1086="--","--",رتبه!$AW$43)</f>
        <v>35</v>
      </c>
      <c r="N1086" s="214">
        <f t="shared" si="39"/>
        <v>-5.5</v>
      </c>
      <c r="O1086" s="166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8"/>
    </row>
    <row r="1087" spans="1:28" ht="20.100000000000001" hidden="1" customHeight="1">
      <c r="B1087" s="200">
        <v>6</v>
      </c>
      <c r="C1087" s="201" t="str">
        <f>IF('لیست کنترل نمرات مستمر و پایانی'!$M$1&gt;0,'لیست کنترل نمرات مستمر و پایانی'!$M$1,"-----")</f>
        <v>روان شناسی</v>
      </c>
      <c r="D1087" s="202"/>
      <c r="E1087" s="202"/>
      <c r="F1087" s="203"/>
      <c r="G1087" s="204">
        <f>IF(J1087="--","--",'لیست کنترل نمرات مستمر و پایانی'!$M$2)</f>
        <v>3</v>
      </c>
      <c r="H1087" s="205">
        <f>IF('لیست کنترل نمرات مستمر و پایانی'!$M$43&gt;0,'لیست کنترل نمرات مستمر و پایانی'!$M$43,"--")</f>
        <v>11</v>
      </c>
      <c r="I1087" s="205">
        <f>IF('لیست کنترل نمرات مستمر و پایانی'!$N$43&gt;0,'لیست کنترل نمرات مستمر و پایانی'!$N$43,"--")</f>
        <v>5</v>
      </c>
      <c r="J1087" s="205">
        <f>IF('4'!$M$43&gt;0,'4'!$M$43,"--")</f>
        <v>7</v>
      </c>
      <c r="K1087" s="206">
        <f>IF(J1087="--","--",'4'!$M$48)</f>
        <v>12.25</v>
      </c>
      <c r="L1087" s="206"/>
      <c r="M1087" s="205">
        <f>IF(J1087="--","--",رتبه!$AY$43)</f>
        <v>41</v>
      </c>
      <c r="N1087" s="207">
        <f t="shared" si="39"/>
        <v>-5.25</v>
      </c>
      <c r="O1087" s="166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8"/>
    </row>
    <row r="1088" spans="1:28" ht="20.100000000000001" hidden="1" customHeight="1">
      <c r="B1088" s="208">
        <v>7</v>
      </c>
      <c r="C1088" s="209" t="str">
        <f>IF('لیست کنترل نمرات مستمر و پایانی'!$O$1&gt;0,'لیست کنترل نمرات مستمر و پایانی'!$O$1,"-----")</f>
        <v>زبان انگلیسی</v>
      </c>
      <c r="D1088" s="210"/>
      <c r="E1088" s="210"/>
      <c r="F1088" s="211"/>
      <c r="G1088" s="212">
        <f>IF(J1088="--","--",'لیست کنترل نمرات مستمر و پایانی'!$O$2)</f>
        <v>1</v>
      </c>
      <c r="H1088" s="213">
        <f>IF('لیست کنترل نمرات مستمر و پایانی'!$O$43&gt;0,'لیست کنترل نمرات مستمر و پایانی'!$O$43,"--")</f>
        <v>17</v>
      </c>
      <c r="I1088" s="213">
        <f>IF('لیست کنترل نمرات مستمر و پایانی'!$P$43&gt;0,'لیست کنترل نمرات مستمر و پایانی'!$P$43,"--")</f>
        <v>4.5</v>
      </c>
      <c r="J1088" s="213">
        <f>IF('4'!$O$43&gt;0,'4'!$O$43,"--")</f>
        <v>8.75</v>
      </c>
      <c r="K1088" s="167">
        <f>IF(J1088="--","--",'4'!$O$48)</f>
        <v>11.25</v>
      </c>
      <c r="L1088" s="167"/>
      <c r="M1088" s="213">
        <f>IF(J1088="--","--",رتبه!$BA$43)</f>
        <v>25</v>
      </c>
      <c r="N1088" s="214">
        <f t="shared" si="39"/>
        <v>-2.5</v>
      </c>
      <c r="O1088" s="166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8"/>
    </row>
    <row r="1089" spans="2:27" ht="20.100000000000001" hidden="1" customHeight="1">
      <c r="B1089" s="200">
        <v>8</v>
      </c>
      <c r="C1089" s="201" t="str">
        <f>IF('لیست کنترل نمرات مستمر و پایانی'!$Q$1&gt;0,'لیست کنترل نمرات مستمر و پایانی'!$Q$1,"-----")</f>
        <v>ادبیات فارسی</v>
      </c>
      <c r="D1089" s="202"/>
      <c r="E1089" s="202"/>
      <c r="F1089" s="203"/>
      <c r="G1089" s="204">
        <f>IF(J1089="--","--",'لیست کنترل نمرات مستمر و پایانی'!$Q$2)</f>
        <v>2</v>
      </c>
      <c r="H1089" s="205">
        <f>IF('لیست کنترل نمرات مستمر و پایانی'!$Q$43&gt;0,'لیست کنترل نمرات مستمر و پایانی'!$Q$43,"--")</f>
        <v>17</v>
      </c>
      <c r="I1089" s="205">
        <f>IF('لیست کنترل نمرات مستمر و پایانی'!$R$43&gt;0,'لیست کنترل نمرات مستمر و پایانی'!$R$43,"--")</f>
        <v>4.5</v>
      </c>
      <c r="J1089" s="205">
        <f>IF('4'!$Q$43&gt;0,'4'!$Q$43,"--")</f>
        <v>8.75</v>
      </c>
      <c r="K1089" s="206">
        <f>IF(J1089="--","--",'4'!$Q$48)</f>
        <v>8.25</v>
      </c>
      <c r="L1089" s="206"/>
      <c r="M1089" s="205">
        <f>IF(J1089="--","--",رتبه!$BC$43)</f>
        <v>17</v>
      </c>
      <c r="N1089" s="207">
        <f t="shared" si="39"/>
        <v>0.5</v>
      </c>
      <c r="O1089" s="166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8"/>
    </row>
    <row r="1090" spans="2:27" ht="20.100000000000001" hidden="1" customHeight="1">
      <c r="B1090" s="208">
        <v>9</v>
      </c>
      <c r="C1090" s="209" t="str">
        <f>IF('لیست کنترل نمرات مستمر و پایانی'!$S$1&gt;0,'لیست کنترل نمرات مستمر و پایانی'!$S$1,"-----")</f>
        <v>قافیه و عروض</v>
      </c>
      <c r="D1090" s="210"/>
      <c r="E1090" s="210"/>
      <c r="F1090" s="211"/>
      <c r="G1090" s="212">
        <f>IF(J1090="--","--",'لیست کنترل نمرات مستمر و پایانی'!$S$2)</f>
        <v>2</v>
      </c>
      <c r="H1090" s="213">
        <f>IF('لیست کنترل نمرات مستمر و پایانی'!$S$43&gt;0,'لیست کنترل نمرات مستمر و پایانی'!$S$43,"--")</f>
        <v>10</v>
      </c>
      <c r="I1090" s="213">
        <f>IF('لیست کنترل نمرات مستمر و پایانی'!$T$43&gt;0,'لیست کنترل نمرات مستمر و پایانی'!$T$43,"--")</f>
        <v>10</v>
      </c>
      <c r="J1090" s="213">
        <f>IF('4'!$S$43&gt;0,'4'!$S$43,"--")</f>
        <v>10</v>
      </c>
      <c r="K1090" s="167">
        <f>IF(J1090="--","--",'4'!$S$48)</f>
        <v>11.5</v>
      </c>
      <c r="L1090" s="167"/>
      <c r="M1090" s="213">
        <f>IF(J1090="--","--",رتبه!$BE$43)</f>
        <v>23</v>
      </c>
      <c r="N1090" s="214">
        <f t="shared" si="39"/>
        <v>-1.5</v>
      </c>
      <c r="O1090" s="166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8"/>
    </row>
    <row r="1091" spans="2:27" ht="20.100000000000001" hidden="1" customHeight="1">
      <c r="B1091" s="200">
        <v>10</v>
      </c>
      <c r="C1091" s="201" t="str">
        <f>IF('لیست کنترل نمرات مستمر و پایانی'!$U$1&gt;0,'لیست کنترل نمرات مستمر و پایانی'!$U$1,"-----")</f>
        <v>عربی</v>
      </c>
      <c r="D1091" s="202"/>
      <c r="E1091" s="202"/>
      <c r="F1091" s="203"/>
      <c r="G1091" s="204">
        <f>IF(J1091="--","--",'لیست کنترل نمرات مستمر و پایانی'!$U$2)</f>
        <v>2</v>
      </c>
      <c r="H1091" s="205">
        <f>IF('لیست کنترل نمرات مستمر و پایانی'!$U$43&gt;0,'لیست کنترل نمرات مستمر و پایانی'!$U$43,"--")</f>
        <v>10</v>
      </c>
      <c r="I1091" s="205">
        <f>IF('لیست کنترل نمرات مستمر و پایانی'!$V$43&gt;0,'لیست کنترل نمرات مستمر و پایانی'!$V$43,"--")</f>
        <v>10</v>
      </c>
      <c r="J1091" s="205">
        <f>IF('4'!$U$43&gt;0,'4'!$U$43,"--")</f>
        <v>10</v>
      </c>
      <c r="K1091" s="206">
        <f>IF(J1091="--","--",'4'!$U$48)</f>
        <v>19.25</v>
      </c>
      <c r="L1091" s="206"/>
      <c r="M1091" s="205">
        <f>IF(J1091="--","--",رتبه!$BG$43)</f>
        <v>41</v>
      </c>
      <c r="N1091" s="207">
        <f t="shared" si="39"/>
        <v>-9.25</v>
      </c>
      <c r="O1091" s="166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8"/>
    </row>
    <row r="1092" spans="2:27" ht="20.100000000000001" hidden="1" customHeight="1">
      <c r="B1092" s="208">
        <v>11</v>
      </c>
      <c r="C1092" s="209" t="str">
        <f>IF('لیست کنترل نمرات مستمر و پایانی'!$W$1&gt;0,'لیست کنترل نمرات مستمر و پایانی'!$W$1,"-----")</f>
        <v>ریاضی</v>
      </c>
      <c r="D1092" s="210"/>
      <c r="E1092" s="210"/>
      <c r="F1092" s="211"/>
      <c r="G1092" s="212">
        <f>IF(J1092="--","--",'لیست کنترل نمرات مستمر و پایانی'!$W$2)</f>
        <v>4</v>
      </c>
      <c r="H1092" s="213">
        <f>IF('لیست کنترل نمرات مستمر و پایانی'!$W$43&gt;0,'لیست کنترل نمرات مستمر و پایانی'!$W$43,"--")</f>
        <v>10</v>
      </c>
      <c r="I1092" s="213">
        <f>IF('لیست کنترل نمرات مستمر و پایانی'!$X$43&gt;0,'لیست کنترل نمرات مستمر و پایانی'!$X$43,"--")</f>
        <v>10</v>
      </c>
      <c r="J1092" s="213">
        <f>IF('4'!$W$43&gt;0,'4'!$W$43,"--")</f>
        <v>10</v>
      </c>
      <c r="K1092" s="167">
        <f>IF(J1092="--","--",'4'!$W$48)</f>
        <v>12.5</v>
      </c>
      <c r="L1092" s="167"/>
      <c r="M1092" s="213">
        <f>IF(J1092="--","--",رتبه!$BI$43)</f>
        <v>27</v>
      </c>
      <c r="N1092" s="214">
        <f t="shared" si="39"/>
        <v>-2.5</v>
      </c>
      <c r="O1092" s="166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8"/>
    </row>
    <row r="1093" spans="2:27" ht="20.100000000000001" hidden="1" customHeight="1">
      <c r="B1093" s="200">
        <v>12</v>
      </c>
      <c r="C1093" s="201" t="str">
        <f>IF('لیست کنترل نمرات مستمر و پایانی'!$Y$1&gt;0,'لیست کنترل نمرات مستمر و پایانی'!$Y$1,"-----")</f>
        <v>زیست شناسی</v>
      </c>
      <c r="D1093" s="202"/>
      <c r="E1093" s="202"/>
      <c r="F1093" s="203"/>
      <c r="G1093" s="204">
        <f>IF(J1093="--","--",'لیست کنترل نمرات مستمر و پایانی'!$Y$2)</f>
        <v>4</v>
      </c>
      <c r="H1093" s="205">
        <f>IF('لیست کنترل نمرات مستمر و پایانی'!$Y$43&gt;0,'لیست کنترل نمرات مستمر و پایانی'!$Y$43,"--")</f>
        <v>14</v>
      </c>
      <c r="I1093" s="205">
        <f>IF('لیست کنترل نمرات مستمر و پایانی'!$Z$43&gt;0,'لیست کنترل نمرات مستمر و پایانی'!$Z$43,"--")</f>
        <v>12</v>
      </c>
      <c r="J1093" s="205">
        <f>IF('4'!$Y$43&gt;0,'4'!$Y$43,"--")</f>
        <v>12.75</v>
      </c>
      <c r="K1093" s="206">
        <f>IF(J1093="--","--",'4'!$Y$48)</f>
        <v>17</v>
      </c>
      <c r="L1093" s="206"/>
      <c r="M1093" s="205">
        <f>IF(J1093="--","--",رتبه!$BK$43)</f>
        <v>34</v>
      </c>
      <c r="N1093" s="207">
        <f t="shared" si="39"/>
        <v>-4.25</v>
      </c>
      <c r="O1093" s="166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8"/>
    </row>
    <row r="1094" spans="2:27" ht="20.100000000000001" hidden="1" customHeight="1">
      <c r="B1094" s="208">
        <v>13</v>
      </c>
      <c r="C1094" s="209" t="str">
        <f>IF('لیست کنترل نمرات مستمر و پایانی'!$AA$1&gt;0,'لیست کنترل نمرات مستمر و پایانی'!$AA$1,"-----")</f>
        <v>جغرافیای استان</v>
      </c>
      <c r="D1094" s="210"/>
      <c r="E1094" s="210"/>
      <c r="F1094" s="211"/>
      <c r="G1094" s="212">
        <f>IF(J1094="--","--",'لیست کنترل نمرات مستمر و پایانی'!$AA$2)</f>
        <v>3</v>
      </c>
      <c r="H1094" s="213">
        <f>IF('لیست کنترل نمرات مستمر و پایانی'!$AA$43&gt;0,'لیست کنترل نمرات مستمر و پایانی'!$AA$43,"--")</f>
        <v>20</v>
      </c>
      <c r="I1094" s="213">
        <f>IF('لیست کنترل نمرات مستمر و پایانی'!$AB$43&gt;0,'لیست کنترل نمرات مستمر و پایانی'!$AB$43,"--")</f>
        <v>20</v>
      </c>
      <c r="J1094" s="213">
        <f>IF('4'!$AA$43&gt;0,'4'!$AA$43,"--")</f>
        <v>20</v>
      </c>
      <c r="K1094" s="167">
        <f>IF(J1094="--","--",'4'!$AA$48)</f>
        <v>16.5</v>
      </c>
      <c r="L1094" s="167"/>
      <c r="M1094" s="213">
        <f>IF(J1094="--","--",رتبه!$BM$43)</f>
        <v>1</v>
      </c>
      <c r="N1094" s="214">
        <f t="shared" si="39"/>
        <v>3.5</v>
      </c>
      <c r="O1094" s="166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8"/>
    </row>
    <row r="1095" spans="2:27" ht="20.100000000000001" hidden="1" customHeight="1">
      <c r="B1095" s="200">
        <v>14</v>
      </c>
      <c r="C1095" s="201" t="str">
        <f>IF('لیست کنترل نمرات مستمر و پایانی'!$AC$1&gt;0,'لیست کنترل نمرات مستمر و پایانی'!$AC$1,"-----")</f>
        <v>نگارش</v>
      </c>
      <c r="D1095" s="202"/>
      <c r="E1095" s="202"/>
      <c r="F1095" s="203"/>
      <c r="G1095" s="204">
        <f>IF(J1095="--","--",'لیست کنترل نمرات مستمر و پایانی'!$AC$2)</f>
        <v>2</v>
      </c>
      <c r="H1095" s="205">
        <f>IF('لیست کنترل نمرات مستمر و پایانی'!$AC$43&gt;0,'لیست کنترل نمرات مستمر و پایانی'!$AC$43,"--")</f>
        <v>20</v>
      </c>
      <c r="I1095" s="205">
        <f>IF('لیست کنترل نمرات مستمر و پایانی'!$AD$43&gt;0,'لیست کنترل نمرات مستمر و پایانی'!$AD$43,"--")</f>
        <v>20</v>
      </c>
      <c r="J1095" s="205">
        <f>IF('4'!$AC$43&gt;0,'4'!$AC$43,"--")</f>
        <v>20</v>
      </c>
      <c r="K1095" s="206">
        <f>IF(J1095="--","--",'4'!$AC$48)</f>
        <v>19.75</v>
      </c>
      <c r="L1095" s="206"/>
      <c r="M1095" s="205">
        <f>IF(J1095="--","--",رتبه!$BO$43)</f>
        <v>1</v>
      </c>
      <c r="N1095" s="207">
        <f t="shared" si="39"/>
        <v>0.25</v>
      </c>
      <c r="O1095" s="166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8"/>
    </row>
    <row r="1096" spans="2:27" ht="20.100000000000001" hidden="1" customHeight="1">
      <c r="B1096" s="208">
        <v>15</v>
      </c>
      <c r="C1096" s="209" t="str">
        <f>IF('لیست کنترل نمرات مستمر و پایانی'!$AE$1&gt;0,'لیست کنترل نمرات مستمر و پایانی'!$AE$1,"-----")</f>
        <v>متون ادبی</v>
      </c>
      <c r="D1096" s="210"/>
      <c r="E1096" s="210"/>
      <c r="F1096" s="211"/>
      <c r="G1096" s="212">
        <f>IF(J1096="--","--",'لیست کنترل نمرات مستمر و پایانی'!$AE$2)</f>
        <v>2</v>
      </c>
      <c r="H1096" s="213">
        <f>IF('لیست کنترل نمرات مستمر و پایانی'!$AE$43&gt;0,'لیست کنترل نمرات مستمر و پایانی'!$AE$43,"--")</f>
        <v>20</v>
      </c>
      <c r="I1096" s="213">
        <f>IF('لیست کنترل نمرات مستمر و پایانی'!$AF$43&gt;0,'لیست کنترل نمرات مستمر و پایانی'!$AF$43,"--")</f>
        <v>18</v>
      </c>
      <c r="J1096" s="213">
        <f>IF('4'!$AE$43&gt;0,'4'!$AE$43,"--")</f>
        <v>18.75</v>
      </c>
      <c r="K1096" s="167">
        <f>IF(J1096="--","--",'4'!$AE$48)</f>
        <v>19.25</v>
      </c>
      <c r="L1096" s="167"/>
      <c r="M1096" s="213">
        <f>IF(J1096="--","--",رتبه!$BQ$43)</f>
        <v>31</v>
      </c>
      <c r="N1096" s="214">
        <f t="shared" si="39"/>
        <v>-0.5</v>
      </c>
      <c r="O1096" s="166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8"/>
    </row>
    <row r="1097" spans="2:27" ht="20.100000000000001" hidden="1" customHeight="1">
      <c r="B1097" s="200">
        <v>16</v>
      </c>
      <c r="C1097" s="201" t="str">
        <f>IF('لیست کنترل نمرات مستمر و پایانی'!$AG$1&gt;0,'لیست کنترل نمرات مستمر و پایانی'!$AG$1,"-----")</f>
        <v>آمادگی دفاعی</v>
      </c>
      <c r="D1097" s="202"/>
      <c r="E1097" s="202"/>
      <c r="F1097" s="203"/>
      <c r="G1097" s="204">
        <f>IF(J1097="--","--",'لیست کنترل نمرات مستمر و پایانی'!$AG$2)</f>
        <v>3</v>
      </c>
      <c r="H1097" s="205">
        <f>IF('لیست کنترل نمرات مستمر و پایانی'!$AG$43&gt;0,'لیست کنترل نمرات مستمر و پایانی'!$AG$43,"--")</f>
        <v>20</v>
      </c>
      <c r="I1097" s="205">
        <f>IF('لیست کنترل نمرات مستمر و پایانی'!$AH$43&gt;0,'لیست کنترل نمرات مستمر و پایانی'!$AH$43,"--")</f>
        <v>20</v>
      </c>
      <c r="J1097" s="205">
        <f>IF('4'!$AG$43&gt;0,'4'!$AG$43,"--")</f>
        <v>20</v>
      </c>
      <c r="K1097" s="206">
        <f>IF(J1097="--","--",'4'!$AG$48)</f>
        <v>17.25</v>
      </c>
      <c r="L1097" s="206"/>
      <c r="M1097" s="205">
        <f>IF(J1097="--","--",رتبه!$BS$43)</f>
        <v>1</v>
      </c>
      <c r="N1097" s="207">
        <f t="shared" si="39"/>
        <v>2.75</v>
      </c>
      <c r="O1097" s="166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8"/>
    </row>
    <row r="1098" spans="2:27" ht="20.100000000000001" hidden="1" customHeight="1">
      <c r="B1098" s="208">
        <v>17</v>
      </c>
      <c r="C1098" s="209" t="str">
        <f>IF('لیست کنترل نمرات مستمر و پایانی'!$AI$1&gt;0,'لیست کنترل نمرات مستمر و پایانی'!$AI$1,"-----")</f>
        <v>تاریخ</v>
      </c>
      <c r="D1098" s="210"/>
      <c r="E1098" s="210"/>
      <c r="F1098" s="211"/>
      <c r="G1098" s="212">
        <f>IF(J1098="--","--",'لیست کنترل نمرات مستمر و پایانی'!$AI$2)</f>
        <v>2</v>
      </c>
      <c r="H1098" s="213">
        <f>IF('لیست کنترل نمرات مستمر و پایانی'!$AI$43&gt;0,'لیست کنترل نمرات مستمر و پایانی'!$AI$43,"--")</f>
        <v>20</v>
      </c>
      <c r="I1098" s="213">
        <f>IF('لیست کنترل نمرات مستمر و پایانی'!$AJ$43&gt;0,'لیست کنترل نمرات مستمر و پایانی'!$AJ$43,"--")</f>
        <v>20</v>
      </c>
      <c r="J1098" s="213">
        <f>IF('4'!$AI$43&gt;0,'4'!$AI$43,"--")</f>
        <v>20</v>
      </c>
      <c r="K1098" s="167">
        <f>IF(J1098="--","--",'4'!$AI$48)</f>
        <v>18.75</v>
      </c>
      <c r="L1098" s="167"/>
      <c r="M1098" s="213">
        <f>IF(J1098="--","--",رتبه!$BU$43)</f>
        <v>1</v>
      </c>
      <c r="N1098" s="214">
        <f t="shared" si="39"/>
        <v>1.25</v>
      </c>
      <c r="O1098" s="166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8"/>
    </row>
    <row r="1099" spans="2:27" ht="20.100000000000001" hidden="1" customHeight="1">
      <c r="B1099" s="200">
        <v>18</v>
      </c>
      <c r="C1099" s="201" t="str">
        <f>IF('لیست کنترل نمرات مستمر و پایانی'!$AK$1&gt;0,'لیست کنترل نمرات مستمر و پایانی'!$AK$1,"-----")</f>
        <v>تربیت بدنی</v>
      </c>
      <c r="D1099" s="202"/>
      <c r="E1099" s="202"/>
      <c r="F1099" s="203"/>
      <c r="G1099" s="204">
        <f>IF(J1099="--","--",'لیست کنترل نمرات مستمر و پایانی'!$AK$2)</f>
        <v>2</v>
      </c>
      <c r="H1099" s="205" t="str">
        <f>IF('لیست کنترل نمرات مستمر و پایانی'!$AK$43&gt;0,'لیست کنترل نمرات مستمر و پایانی'!$AK$43,"--")</f>
        <v>--</v>
      </c>
      <c r="I1099" s="205">
        <f>IF('لیست کنترل نمرات مستمر و پایانی'!$AL$43&gt;0,'لیست کنترل نمرات مستمر و پایانی'!$AL$43,"--")</f>
        <v>20</v>
      </c>
      <c r="J1099" s="205">
        <f>IF('4'!$AK$43&gt;0,'4'!$AK$43,"--")</f>
        <v>20</v>
      </c>
      <c r="K1099" s="206">
        <f>IF(J1099="--","--",'4'!$AK$48)</f>
        <v>18.75</v>
      </c>
      <c r="L1099" s="206"/>
      <c r="M1099" s="205">
        <f>IF(J1099="--","--",رتبه!$BW$43)</f>
        <v>1</v>
      </c>
      <c r="N1099" s="207">
        <f t="shared" si="39"/>
        <v>1.25</v>
      </c>
      <c r="O1099" s="166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8"/>
    </row>
    <row r="1100" spans="2:27" ht="20.100000000000001" hidden="1" customHeight="1" thickBot="1">
      <c r="B1100" s="215">
        <v>19</v>
      </c>
      <c r="C1100" s="216" t="str">
        <f>IF('لیست کنترل نمرات مستمر و پایانی'!$AM$1&gt;0,'لیست کنترل نمرات مستمر و پایانی'!$AM$1,"-----")</f>
        <v>انضباط</v>
      </c>
      <c r="D1100" s="217"/>
      <c r="E1100" s="217"/>
      <c r="F1100" s="218"/>
      <c r="G1100" s="219">
        <f>IF(J1100="--","--",'لیست کنترل نمرات مستمر و پایانی'!$AM$2)</f>
        <v>2</v>
      </c>
      <c r="H1100" s="220" t="str">
        <f>IF('لیست کنترل نمرات مستمر و پایانی'!$AM$43&gt;0,'لیست کنترل نمرات مستمر و پایانی'!$AM$43,"--")</f>
        <v>--</v>
      </c>
      <c r="I1100" s="220">
        <f>IF('لیست کنترل نمرات مستمر و پایانی'!$AN$43&gt;0,'لیست کنترل نمرات مستمر و پایانی'!$AN$43,"--")</f>
        <v>16</v>
      </c>
      <c r="J1100" s="220">
        <f>IF('4'!$AM$43&gt;0,'4'!$AM$43,"--")</f>
        <v>16</v>
      </c>
      <c r="K1100" s="181">
        <f>IF(J1100="--","--",'4'!$AM$48)</f>
        <v>14.5</v>
      </c>
      <c r="L1100" s="181"/>
      <c r="M1100" s="220">
        <f>IF(J1100="--","--",رتبه!$BY$43)</f>
        <v>20</v>
      </c>
      <c r="N1100" s="221">
        <f t="shared" si="39"/>
        <v>1.5</v>
      </c>
      <c r="O1100" s="222"/>
      <c r="P1100" s="181"/>
      <c r="Q1100" s="181"/>
      <c r="R1100" s="181"/>
      <c r="S1100" s="181"/>
      <c r="T1100" s="181"/>
      <c r="U1100" s="181"/>
      <c r="V1100" s="181"/>
      <c r="W1100" s="181"/>
      <c r="X1100" s="181"/>
      <c r="Y1100" s="181"/>
      <c r="Z1100" s="181"/>
      <c r="AA1100" s="182"/>
    </row>
    <row r="1101" spans="2:27" ht="20.100000000000001" hidden="1" customHeight="1" thickBot="1"/>
    <row r="1102" spans="2:27" ht="20.100000000000001" hidden="1" customHeight="1" thickBot="1">
      <c r="B1102" s="155"/>
      <c r="C1102" s="156"/>
      <c r="D1102" s="156"/>
      <c r="E1102" s="156"/>
      <c r="F1102" s="156"/>
      <c r="G1102" s="157"/>
      <c r="H1102" s="158"/>
      <c r="I1102" s="159" t="str">
        <f>'ورود اطلاعات'!$C$6</f>
        <v>مدیریت آموزش و پرورش تهران</v>
      </c>
      <c r="J1102" s="160"/>
      <c r="K1102" s="160"/>
      <c r="L1102" s="160"/>
      <c r="M1102" s="160"/>
      <c r="N1102" s="160"/>
      <c r="O1102" s="160"/>
      <c r="P1102" s="160"/>
      <c r="Q1102" s="161"/>
      <c r="R1102" s="158"/>
      <c r="S1102" s="162" t="str">
        <f>'ورود نمرات'!$A$3</f>
        <v>نام</v>
      </c>
      <c r="T1102" s="163"/>
      <c r="U1102" s="164"/>
      <c r="V1102" s="165" t="str">
        <f>'ورود نمرات'!$A$44</f>
        <v xml:space="preserve">مهدی یار </v>
      </c>
      <c r="W1102" s="156"/>
      <c r="X1102" s="156"/>
      <c r="Y1102" s="156"/>
      <c r="Z1102" s="156"/>
      <c r="AA1102" s="157"/>
    </row>
    <row r="1103" spans="2:27" ht="20.100000000000001" hidden="1" customHeight="1">
      <c r="B1103" s="166"/>
      <c r="C1103" s="167"/>
      <c r="D1103" s="167"/>
      <c r="E1103" s="167"/>
      <c r="F1103" s="167"/>
      <c r="G1103" s="168"/>
      <c r="H1103" s="158"/>
      <c r="I1103" s="162" t="str">
        <f>'ورود اطلاعات'!$A$7</f>
        <v>نام واحد آموزشی</v>
      </c>
      <c r="J1103" s="163"/>
      <c r="K1103" s="164"/>
      <c r="L1103" s="169" t="str">
        <f>'ورود اطلاعات'!$C$7</f>
        <v>دبیرستان دانش پسند</v>
      </c>
      <c r="M1103" s="170"/>
      <c r="N1103" s="170"/>
      <c r="O1103" s="170"/>
      <c r="P1103" s="170"/>
      <c r="Q1103" s="171"/>
      <c r="R1103" s="158"/>
      <c r="S1103" s="172" t="str">
        <f>'ورود نمرات'!$B$3</f>
        <v>نام خانوادگی</v>
      </c>
      <c r="T1103" s="173"/>
      <c r="U1103" s="174"/>
      <c r="V1103" s="175" t="str">
        <f>'ورود نمرات'!$B$44</f>
        <v>افشار</v>
      </c>
      <c r="W1103" s="167"/>
      <c r="X1103" s="167"/>
      <c r="Y1103" s="167"/>
      <c r="Z1103" s="167"/>
      <c r="AA1103" s="168"/>
    </row>
    <row r="1104" spans="2:27" ht="20.100000000000001" hidden="1" customHeight="1">
      <c r="B1104" s="166"/>
      <c r="C1104" s="167"/>
      <c r="D1104" s="167"/>
      <c r="E1104" s="167"/>
      <c r="F1104" s="167"/>
      <c r="G1104" s="168"/>
      <c r="H1104" s="158"/>
      <c r="I1104" s="172" t="str">
        <f>'ورود اطلاعات'!$A$2</f>
        <v>سال تحصیلی</v>
      </c>
      <c r="J1104" s="173"/>
      <c r="K1104" s="174"/>
      <c r="L1104" s="175" t="str">
        <f>'ورود اطلاعات'!$C$2</f>
        <v>1402-1403</v>
      </c>
      <c r="M1104" s="167"/>
      <c r="N1104" s="167"/>
      <c r="O1104" s="167"/>
      <c r="P1104" s="167"/>
      <c r="Q1104" s="168"/>
      <c r="R1104" s="158"/>
      <c r="S1104" s="172" t="str">
        <f>'ورود اطلاعات'!$A$4</f>
        <v>رشته</v>
      </c>
      <c r="T1104" s="173"/>
      <c r="U1104" s="174"/>
      <c r="V1104" s="175" t="str">
        <f>'ورود اطلاعات'!$C$4</f>
        <v>انسانی</v>
      </c>
      <c r="W1104" s="167"/>
      <c r="X1104" s="167"/>
      <c r="Y1104" s="167"/>
      <c r="Z1104" s="167"/>
      <c r="AA1104" s="168"/>
    </row>
    <row r="1105" spans="2:27" ht="20.100000000000001" hidden="1" customHeight="1">
      <c r="B1105" s="166"/>
      <c r="C1105" s="167"/>
      <c r="D1105" s="167"/>
      <c r="E1105" s="167"/>
      <c r="F1105" s="167"/>
      <c r="G1105" s="168"/>
      <c r="H1105" s="158"/>
      <c r="I1105" s="172" t="str">
        <f>'ورود اطلاعات'!$A$3</f>
        <v>نوبت امتحانی</v>
      </c>
      <c r="J1105" s="173"/>
      <c r="K1105" s="174"/>
      <c r="L1105" s="175" t="str">
        <f>'ورود اطلاعات'!$C$3</f>
        <v>نوبت اول</v>
      </c>
      <c r="M1105" s="167"/>
      <c r="N1105" s="167"/>
      <c r="O1105" s="167"/>
      <c r="P1105" s="167"/>
      <c r="Q1105" s="168"/>
      <c r="R1105" s="158"/>
      <c r="S1105" s="172" t="str">
        <f>'لیست کنترل نمرات مستمر و پایانی'!$AO$1</f>
        <v>معدل</v>
      </c>
      <c r="T1105" s="173"/>
      <c r="U1105" s="174"/>
      <c r="V1105" s="176">
        <f>'لیست کنترل نمرات مستمر و پایانی'!$AO$44</f>
        <v>12.090909090909092</v>
      </c>
      <c r="W1105" s="167"/>
      <c r="X1105" s="167"/>
      <c r="Y1105" s="167"/>
      <c r="Z1105" s="167"/>
      <c r="AA1105" s="168"/>
    </row>
    <row r="1106" spans="2:27" ht="20.100000000000001" hidden="1" customHeight="1" thickBot="1">
      <c r="B1106" s="166"/>
      <c r="C1106" s="167"/>
      <c r="D1106" s="167"/>
      <c r="E1106" s="167"/>
      <c r="F1106" s="167"/>
      <c r="G1106" s="168"/>
      <c r="H1106" s="158"/>
      <c r="I1106" s="177" t="str">
        <f>'ورود اطلاعات'!$A$5</f>
        <v>کلاس</v>
      </c>
      <c r="J1106" s="178"/>
      <c r="K1106" s="179"/>
      <c r="L1106" s="180">
        <f>'ورود اطلاعات'!$C$5</f>
        <v>102</v>
      </c>
      <c r="M1106" s="181"/>
      <c r="N1106" s="181"/>
      <c r="O1106" s="181"/>
      <c r="P1106" s="181"/>
      <c r="Q1106" s="182"/>
      <c r="R1106" s="158"/>
      <c r="S1106" s="177" t="str">
        <f>'لیست کنترل نمرات مستمر و پایانی'!$AP$1</f>
        <v>رتبه کلاسی</v>
      </c>
      <c r="T1106" s="178"/>
      <c r="U1106" s="179"/>
      <c r="V1106" s="180">
        <f>'لیست کنترل نمرات مستمر و پایانی'!$AP$44</f>
        <v>41</v>
      </c>
      <c r="W1106" s="181"/>
      <c r="X1106" s="181"/>
      <c r="Y1106" s="181"/>
      <c r="Z1106" s="181"/>
      <c r="AA1106" s="182"/>
    </row>
    <row r="1107" spans="2:27" ht="20.100000000000001" hidden="1" customHeight="1" thickBot="1">
      <c r="B1107" s="183"/>
      <c r="C1107" s="184"/>
      <c r="D1107" s="184"/>
      <c r="E1107" s="184"/>
      <c r="F1107" s="184"/>
      <c r="G1107" s="185"/>
      <c r="H1107" s="158"/>
      <c r="I1107" s="158"/>
      <c r="J1107" s="158"/>
      <c r="K1107" s="158"/>
      <c r="L1107" s="158"/>
      <c r="M1107" s="158"/>
      <c r="N1107" s="158"/>
      <c r="O1107" s="158"/>
      <c r="P1107" s="158"/>
      <c r="Q1107" s="158"/>
      <c r="R1107" s="158"/>
      <c r="S1107" s="158"/>
      <c r="T1107" s="158"/>
      <c r="U1107" s="158"/>
      <c r="V1107" s="158"/>
      <c r="W1107" s="158"/>
      <c r="X1107" s="158"/>
      <c r="Y1107" s="158"/>
      <c r="Z1107" s="158"/>
      <c r="AA1107" s="158"/>
    </row>
    <row r="1108" spans="2:27" ht="20.100000000000001" hidden="1" customHeight="1" thickBot="1">
      <c r="B1108" s="186" t="s">
        <v>23</v>
      </c>
      <c r="C1108" s="187" t="s">
        <v>9</v>
      </c>
      <c r="D1108" s="188"/>
      <c r="E1108" s="188"/>
      <c r="F1108" s="189"/>
      <c r="G1108" s="190" t="s">
        <v>20</v>
      </c>
      <c r="H1108" s="191" t="s">
        <v>15</v>
      </c>
      <c r="I1108" s="191" t="s">
        <v>16</v>
      </c>
      <c r="J1108" s="191" t="s">
        <v>21</v>
      </c>
      <c r="K1108" s="188" t="s">
        <v>22</v>
      </c>
      <c r="L1108" s="188"/>
      <c r="M1108" s="191" t="s">
        <v>19</v>
      </c>
      <c r="N1108" s="192" t="s">
        <v>24</v>
      </c>
      <c r="O1108" s="155"/>
      <c r="P1108" s="156"/>
      <c r="Q1108" s="156"/>
      <c r="R1108" s="156"/>
      <c r="S1108" s="156"/>
      <c r="T1108" s="156"/>
      <c r="U1108" s="156"/>
      <c r="V1108" s="156"/>
      <c r="W1108" s="156"/>
      <c r="X1108" s="156"/>
      <c r="Y1108" s="156"/>
      <c r="Z1108" s="156"/>
      <c r="AA1108" s="157"/>
    </row>
    <row r="1109" spans="2:27" ht="20.100000000000001" hidden="1" customHeight="1">
      <c r="B1109" s="193">
        <v>1</v>
      </c>
      <c r="C1109" s="194" t="str">
        <f>IF('لیست کنترل نمرات مستمر و پایانی'!$C$1&gt;0,'لیست کنترل نمرات مستمر و پایانی'!$C$1,"-----")</f>
        <v>قرآن</v>
      </c>
      <c r="D1109" s="195"/>
      <c r="E1109" s="195"/>
      <c r="F1109" s="196"/>
      <c r="G1109" s="197">
        <f>IF(J1109="--","--",'لیست کنترل نمرات مستمر و پایانی'!$C$2)</f>
        <v>2</v>
      </c>
      <c r="H1109" s="198">
        <f>IF('لیست کنترل نمرات مستمر و پایانی'!$C$44&gt;0,'لیست کنترل نمرات مستمر و پایانی'!$C$44,"--")</f>
        <v>20</v>
      </c>
      <c r="I1109" s="198">
        <f>IF('لیست کنترل نمرات مستمر و پایانی'!$D$44&gt;0,'لیست کنترل نمرات مستمر و پایانی'!$D$44,"--")</f>
        <v>20</v>
      </c>
      <c r="J1109" s="198">
        <f>IF('4'!$C$44&gt;0,'4'!$C$44,"--")</f>
        <v>20</v>
      </c>
      <c r="K1109" s="170">
        <f>IF(J1109="--","--",'4'!$C$48)</f>
        <v>17.25</v>
      </c>
      <c r="L1109" s="170"/>
      <c r="M1109" s="198">
        <f>IF(J1109="--","--",رتبه!$AO$44)</f>
        <v>1</v>
      </c>
      <c r="N1109" s="199">
        <f t="shared" ref="N1109:N1127" si="40">IF(J1109="--","--",J1109-K1109)</f>
        <v>2.75</v>
      </c>
      <c r="O1109" s="166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8"/>
    </row>
    <row r="1110" spans="2:27" ht="20.100000000000001" hidden="1" customHeight="1">
      <c r="B1110" s="200">
        <v>2</v>
      </c>
      <c r="C1110" s="201" t="str">
        <f>IF('لیست کنترل نمرات مستمر و پایانی'!$E$1&gt;0,'لیست کنترل نمرات مستمر و پایانی'!$E$1,"-----")</f>
        <v>معارف اسلامی</v>
      </c>
      <c r="D1110" s="202"/>
      <c r="E1110" s="202"/>
      <c r="F1110" s="203"/>
      <c r="G1110" s="204">
        <f>IF(J1110="--","--",'لیست کنترل نمرات مستمر و پایانی'!$E$2)</f>
        <v>2</v>
      </c>
      <c r="H1110" s="205">
        <f>IF('لیست کنترل نمرات مستمر و پایانی'!$E$44&gt;0,'لیست کنترل نمرات مستمر و پایانی'!$E$44,"--")</f>
        <v>8</v>
      </c>
      <c r="I1110" s="205">
        <f>IF('لیست کنترل نمرات مستمر و پایانی'!$F$44&gt;0,'لیست کنترل نمرات مستمر و پایانی'!$F$44,"--")</f>
        <v>8</v>
      </c>
      <c r="J1110" s="205">
        <f>IF('4'!$E$44&gt;0,'4'!$E$44,"--")</f>
        <v>8</v>
      </c>
      <c r="K1110" s="206">
        <f>IF(J1110="--","--",'4'!$E$48)</f>
        <v>15.25</v>
      </c>
      <c r="L1110" s="206"/>
      <c r="M1110" s="205">
        <f>IF(J1110="--","--",رتبه!$AQ$44)</f>
        <v>42</v>
      </c>
      <c r="N1110" s="207">
        <f t="shared" si="40"/>
        <v>-7.25</v>
      </c>
      <c r="O1110" s="166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8"/>
    </row>
    <row r="1111" spans="2:27" ht="20.100000000000001" hidden="1" customHeight="1">
      <c r="B1111" s="208">
        <v>3</v>
      </c>
      <c r="C1111" s="209" t="str">
        <f>IF('لیست کنترل نمرات مستمر و پایانی'!$G$1&gt;0,'لیست کنترل نمرات مستمر و پایانی'!$G$1,"-----")</f>
        <v>فلسفه</v>
      </c>
      <c r="D1111" s="210"/>
      <c r="E1111" s="210"/>
      <c r="F1111" s="211"/>
      <c r="G1111" s="212">
        <f>IF(J1111="--","--",'لیست کنترل نمرات مستمر و پایانی'!$G$2)</f>
        <v>2</v>
      </c>
      <c r="H1111" s="213">
        <f>IF('لیست کنترل نمرات مستمر و پایانی'!$G$44&gt;0,'لیست کنترل نمرات مستمر و پایانی'!$G$44,"--")</f>
        <v>1</v>
      </c>
      <c r="I1111" s="213">
        <f>IF('لیست کنترل نمرات مستمر و پایانی'!$H$44&gt;0,'لیست کنترل نمرات مستمر و پایانی'!$H$44,"--")</f>
        <v>1</v>
      </c>
      <c r="J1111" s="213">
        <f>IF('4'!$G$44&gt;0,'4'!$G$44,"--")</f>
        <v>1</v>
      </c>
      <c r="K1111" s="167">
        <f>IF(J1111="--","--",'4'!$G$48)</f>
        <v>13.25</v>
      </c>
      <c r="L1111" s="167"/>
      <c r="M1111" s="213">
        <f>IF(J1111="--","--",رتبه!$AS$44)</f>
        <v>43</v>
      </c>
      <c r="N1111" s="214">
        <f t="shared" si="40"/>
        <v>-12.25</v>
      </c>
      <c r="O1111" s="166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8"/>
    </row>
    <row r="1112" spans="2:27" ht="20.100000000000001" hidden="1" customHeight="1">
      <c r="B1112" s="200">
        <v>4</v>
      </c>
      <c r="C1112" s="201" t="str">
        <f>IF('لیست کنترل نمرات مستمر و پایانی'!$I$1&gt;0,'لیست کنترل نمرات مستمر و پایانی'!$I$1,"-----")</f>
        <v>منطق</v>
      </c>
      <c r="D1112" s="202"/>
      <c r="E1112" s="202"/>
      <c r="F1112" s="203"/>
      <c r="G1112" s="204">
        <f>IF(J1112="--","--",'لیست کنترل نمرات مستمر و پایانی'!$I$2)</f>
        <v>1</v>
      </c>
      <c r="H1112" s="205">
        <f>IF('لیست کنترل نمرات مستمر و پایانی'!$I$44&gt;0,'لیست کنترل نمرات مستمر و پایانی'!$I$44,"--")</f>
        <v>20</v>
      </c>
      <c r="I1112" s="205">
        <f>IF('لیست کنترل نمرات مستمر و پایانی'!$J$44&gt;0,'لیست کنترل نمرات مستمر و پایانی'!$J$44,"--")</f>
        <v>16</v>
      </c>
      <c r="J1112" s="205">
        <f>IF('4'!$I$44&gt;0,'4'!$I$44,"--")</f>
        <v>17.5</v>
      </c>
      <c r="K1112" s="206">
        <f>IF(J1112="--","--",'4'!$I$48)</f>
        <v>18</v>
      </c>
      <c r="L1112" s="206"/>
      <c r="M1112" s="205">
        <f>IF(J1112="--","--",رتبه!$AU$44)</f>
        <v>30</v>
      </c>
      <c r="N1112" s="207">
        <f t="shared" si="40"/>
        <v>-0.5</v>
      </c>
      <c r="O1112" s="166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8"/>
    </row>
    <row r="1113" spans="2:27" ht="20.100000000000001" hidden="1" customHeight="1">
      <c r="B1113" s="208">
        <v>5</v>
      </c>
      <c r="C1113" s="209" t="str">
        <f>IF('لیست کنترل نمرات مستمر و پایانی'!$K$1&gt;0,'لیست کنترل نمرات مستمر و پایانی'!$K$1,"-----")</f>
        <v>جامعه شناسی</v>
      </c>
      <c r="D1113" s="210"/>
      <c r="E1113" s="210"/>
      <c r="F1113" s="211"/>
      <c r="G1113" s="212">
        <f>IF(J1113="--","--",'لیست کنترل نمرات مستمر و پایانی'!$K$2)</f>
        <v>3</v>
      </c>
      <c r="H1113" s="213">
        <f>IF('لیست کنترل نمرات مستمر و پایانی'!$K$44&gt;0,'لیست کنترل نمرات مستمر و پایانی'!$K$44,"--")</f>
        <v>13</v>
      </c>
      <c r="I1113" s="213">
        <f>IF('لیست کنترل نمرات مستمر و پایانی'!$L$44&gt;0,'لیست کنترل نمرات مستمر و پایانی'!$L$44,"--")</f>
        <v>4</v>
      </c>
      <c r="J1113" s="213">
        <f>IF('4'!$K$44&gt;0,'4'!$K$44,"--")</f>
        <v>7</v>
      </c>
      <c r="K1113" s="167">
        <f>IF(J1113="--","--",'4'!$K$48)</f>
        <v>14.25</v>
      </c>
      <c r="L1113" s="167"/>
      <c r="M1113" s="213">
        <f>IF(J1113="--","--",رتبه!$AW$44)</f>
        <v>39</v>
      </c>
      <c r="N1113" s="214">
        <f t="shared" si="40"/>
        <v>-7.25</v>
      </c>
      <c r="O1113" s="166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8"/>
    </row>
    <row r="1114" spans="2:27" ht="20.100000000000001" hidden="1" customHeight="1">
      <c r="B1114" s="200">
        <v>6</v>
      </c>
      <c r="C1114" s="201" t="str">
        <f>IF('لیست کنترل نمرات مستمر و پایانی'!$M$1&gt;0,'لیست کنترل نمرات مستمر و پایانی'!$M$1,"-----")</f>
        <v>روان شناسی</v>
      </c>
      <c r="D1114" s="202"/>
      <c r="E1114" s="202"/>
      <c r="F1114" s="203"/>
      <c r="G1114" s="204">
        <f>IF(J1114="--","--",'لیست کنترل نمرات مستمر و پایانی'!$M$2)</f>
        <v>3</v>
      </c>
      <c r="H1114" s="205">
        <f>IF('لیست کنترل نمرات مستمر و پایانی'!$M$44&gt;0,'لیست کنترل نمرات مستمر و پایانی'!$M$44,"--")</f>
        <v>14</v>
      </c>
      <c r="I1114" s="205">
        <f>IF('لیست کنترل نمرات مستمر و پایانی'!$N$44&gt;0,'لیست کنترل نمرات مستمر و پایانی'!$N$44,"--")</f>
        <v>10</v>
      </c>
      <c r="J1114" s="205">
        <f>IF('4'!$M$44&gt;0,'4'!$M$44,"--")</f>
        <v>11.5</v>
      </c>
      <c r="K1114" s="206">
        <f>IF(J1114="--","--",'4'!$M$48)</f>
        <v>12.25</v>
      </c>
      <c r="L1114" s="206"/>
      <c r="M1114" s="205">
        <f>IF(J1114="--","--",رتبه!$AY$44)</f>
        <v>20</v>
      </c>
      <c r="N1114" s="207">
        <f t="shared" si="40"/>
        <v>-0.75</v>
      </c>
      <c r="O1114" s="166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8"/>
    </row>
    <row r="1115" spans="2:27" ht="20.100000000000001" hidden="1" customHeight="1">
      <c r="B1115" s="208">
        <v>7</v>
      </c>
      <c r="C1115" s="209" t="str">
        <f>IF('لیست کنترل نمرات مستمر و پایانی'!$O$1&gt;0,'لیست کنترل نمرات مستمر و پایانی'!$O$1,"-----")</f>
        <v>زبان انگلیسی</v>
      </c>
      <c r="D1115" s="210"/>
      <c r="E1115" s="210"/>
      <c r="F1115" s="211"/>
      <c r="G1115" s="212">
        <f>IF(J1115="--","--",'لیست کنترل نمرات مستمر و پایانی'!$O$2)</f>
        <v>1</v>
      </c>
      <c r="H1115" s="213">
        <f>IF('لیست کنترل نمرات مستمر و پایانی'!$O$44&gt;0,'لیست کنترل نمرات مستمر و پایانی'!$O$44,"--")</f>
        <v>13</v>
      </c>
      <c r="I1115" s="213">
        <f>IF('لیست کنترل نمرات مستمر و پایانی'!$P$44&gt;0,'لیست کنترل نمرات مستمر و پایانی'!$P$44,"--")</f>
        <v>4</v>
      </c>
      <c r="J1115" s="213">
        <f>IF('4'!$O$44&gt;0,'4'!$O$44,"--")</f>
        <v>7</v>
      </c>
      <c r="K1115" s="167">
        <f>IF(J1115="--","--",'4'!$O$48)</f>
        <v>11.25</v>
      </c>
      <c r="L1115" s="167"/>
      <c r="M1115" s="213">
        <f>IF(J1115="--","--",رتبه!$BA$44)</f>
        <v>33</v>
      </c>
      <c r="N1115" s="214">
        <f t="shared" si="40"/>
        <v>-4.25</v>
      </c>
      <c r="O1115" s="166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8"/>
    </row>
    <row r="1116" spans="2:27" ht="20.100000000000001" hidden="1" customHeight="1">
      <c r="B1116" s="200">
        <v>8</v>
      </c>
      <c r="C1116" s="201" t="str">
        <f>IF('لیست کنترل نمرات مستمر و پایانی'!$Q$1&gt;0,'لیست کنترل نمرات مستمر و پایانی'!$Q$1,"-----")</f>
        <v>ادبیات فارسی</v>
      </c>
      <c r="D1116" s="202"/>
      <c r="E1116" s="202"/>
      <c r="F1116" s="203"/>
      <c r="G1116" s="204">
        <f>IF(J1116="--","--",'لیست کنترل نمرات مستمر و پایانی'!$Q$2)</f>
        <v>2</v>
      </c>
      <c r="H1116" s="205">
        <f>IF('لیست کنترل نمرات مستمر و پایانی'!$Q$44&gt;0,'لیست کنترل نمرات مستمر و پایانی'!$Q$44,"--")</f>
        <v>13</v>
      </c>
      <c r="I1116" s="205">
        <f>IF('لیست کنترل نمرات مستمر و پایانی'!$R$44&gt;0,'لیست کنترل نمرات مستمر و پایانی'!$R$44,"--")</f>
        <v>4</v>
      </c>
      <c r="J1116" s="205">
        <f>IF('4'!$Q$44&gt;0,'4'!$Q$44,"--")</f>
        <v>7</v>
      </c>
      <c r="K1116" s="206">
        <f>IF(J1116="--","--",'4'!$Q$48)</f>
        <v>8.25</v>
      </c>
      <c r="L1116" s="206"/>
      <c r="M1116" s="205">
        <f>IF(J1116="--","--",رتبه!$BC$44)</f>
        <v>25</v>
      </c>
      <c r="N1116" s="207">
        <f t="shared" si="40"/>
        <v>-1.25</v>
      </c>
      <c r="O1116" s="166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8"/>
    </row>
    <row r="1117" spans="2:27" ht="20.100000000000001" hidden="1" customHeight="1">
      <c r="B1117" s="208">
        <v>9</v>
      </c>
      <c r="C1117" s="209" t="str">
        <f>IF('لیست کنترل نمرات مستمر و پایانی'!$S$1&gt;0,'لیست کنترل نمرات مستمر و پایانی'!$S$1,"-----")</f>
        <v>قافیه و عروض</v>
      </c>
      <c r="D1117" s="210"/>
      <c r="E1117" s="210"/>
      <c r="F1117" s="211"/>
      <c r="G1117" s="212">
        <f>IF(J1117="--","--",'لیست کنترل نمرات مستمر و پایانی'!$S$2)</f>
        <v>2</v>
      </c>
      <c r="H1117" s="213">
        <f>IF('لیست کنترل نمرات مستمر و پایانی'!$S$44&gt;0,'لیست کنترل نمرات مستمر و پایانی'!$S$44,"--")</f>
        <v>18</v>
      </c>
      <c r="I1117" s="213">
        <f>IF('لیست کنترل نمرات مستمر و پایانی'!$T$44&gt;0,'لیست کنترل نمرات مستمر و پایانی'!$T$44,"--")</f>
        <v>18</v>
      </c>
      <c r="J1117" s="213">
        <f>IF('4'!$S$44&gt;0,'4'!$S$44,"--")</f>
        <v>18</v>
      </c>
      <c r="K1117" s="167">
        <f>IF(J1117="--","--",'4'!$S$48)</f>
        <v>11.5</v>
      </c>
      <c r="L1117" s="167"/>
      <c r="M1117" s="213">
        <f>IF(J1117="--","--",رتبه!$BE$44)</f>
        <v>5</v>
      </c>
      <c r="N1117" s="214">
        <f t="shared" si="40"/>
        <v>6.5</v>
      </c>
      <c r="O1117" s="166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8"/>
    </row>
    <row r="1118" spans="2:27" ht="20.100000000000001" hidden="1" customHeight="1">
      <c r="B1118" s="200">
        <v>10</v>
      </c>
      <c r="C1118" s="201" t="str">
        <f>IF('لیست کنترل نمرات مستمر و پایانی'!$U$1&gt;0,'لیست کنترل نمرات مستمر و پایانی'!$U$1,"-----")</f>
        <v>عربی</v>
      </c>
      <c r="D1118" s="202"/>
      <c r="E1118" s="202"/>
      <c r="F1118" s="203"/>
      <c r="G1118" s="204">
        <f>IF(J1118="--","--",'لیست کنترل نمرات مستمر و پایانی'!$U$2)</f>
        <v>2</v>
      </c>
      <c r="H1118" s="205">
        <f>IF('لیست کنترل نمرات مستمر و پایانی'!$U$44&gt;0,'لیست کنترل نمرات مستمر و پایانی'!$U$44,"--")</f>
        <v>18</v>
      </c>
      <c r="I1118" s="205">
        <f>IF('لیست کنترل نمرات مستمر و پایانی'!$V$44&gt;0,'لیست کنترل نمرات مستمر و پایانی'!$V$44,"--")</f>
        <v>18</v>
      </c>
      <c r="J1118" s="205">
        <f>IF('4'!$U$44&gt;0,'4'!$U$44,"--")</f>
        <v>18</v>
      </c>
      <c r="K1118" s="206">
        <f>IF(J1118="--","--",'4'!$U$48)</f>
        <v>19.25</v>
      </c>
      <c r="L1118" s="206"/>
      <c r="M1118" s="205">
        <f>IF(J1118="--","--",رتبه!$BG$44)</f>
        <v>39</v>
      </c>
      <c r="N1118" s="207">
        <f t="shared" si="40"/>
        <v>-1.25</v>
      </c>
      <c r="O1118" s="166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8"/>
    </row>
    <row r="1119" spans="2:27" ht="20.100000000000001" hidden="1" customHeight="1">
      <c r="B1119" s="208">
        <v>11</v>
      </c>
      <c r="C1119" s="209" t="str">
        <f>IF('لیست کنترل نمرات مستمر و پایانی'!$W$1&gt;0,'لیست کنترل نمرات مستمر و پایانی'!$W$1,"-----")</f>
        <v>ریاضی</v>
      </c>
      <c r="D1119" s="210"/>
      <c r="E1119" s="210"/>
      <c r="F1119" s="211"/>
      <c r="G1119" s="212">
        <f>IF(J1119="--","--",'لیست کنترل نمرات مستمر و پایانی'!$W$2)</f>
        <v>4</v>
      </c>
      <c r="H1119" s="213">
        <f>IF('لیست کنترل نمرات مستمر و پایانی'!$W$44&gt;0,'لیست کنترل نمرات مستمر و پایانی'!$W$44,"--")</f>
        <v>18</v>
      </c>
      <c r="I1119" s="213">
        <f>IF('لیست کنترل نمرات مستمر و پایانی'!$X$44&gt;0,'لیست کنترل نمرات مستمر و پایانی'!$X$44,"--")</f>
        <v>18</v>
      </c>
      <c r="J1119" s="213">
        <f>IF('4'!$W$44&gt;0,'4'!$W$44,"--")</f>
        <v>18</v>
      </c>
      <c r="K1119" s="167">
        <f>IF(J1119="--","--",'4'!$W$48)</f>
        <v>12.5</v>
      </c>
      <c r="L1119" s="167"/>
      <c r="M1119" s="213">
        <f>IF(J1119="--","--",رتبه!$BI$44)</f>
        <v>6</v>
      </c>
      <c r="N1119" s="214">
        <f t="shared" si="40"/>
        <v>5.5</v>
      </c>
      <c r="O1119" s="166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8"/>
    </row>
    <row r="1120" spans="2:27" ht="20.100000000000001" hidden="1" customHeight="1">
      <c r="B1120" s="200">
        <v>12</v>
      </c>
      <c r="C1120" s="201" t="str">
        <f>IF('لیست کنترل نمرات مستمر و پایانی'!$Y$1&gt;0,'لیست کنترل نمرات مستمر و پایانی'!$Y$1,"-----")</f>
        <v>زیست شناسی</v>
      </c>
      <c r="D1120" s="202"/>
      <c r="E1120" s="202"/>
      <c r="F1120" s="203"/>
      <c r="G1120" s="204">
        <f>IF(J1120="--","--",'لیست کنترل نمرات مستمر و پایانی'!$Y$2)</f>
        <v>4</v>
      </c>
      <c r="H1120" s="205">
        <f>IF('لیست کنترل نمرات مستمر و پایانی'!$Y$44&gt;0,'لیست کنترل نمرات مستمر و پایانی'!$Y$44,"--")</f>
        <v>15</v>
      </c>
      <c r="I1120" s="205">
        <f>IF('لیست کنترل نمرات مستمر و پایانی'!$Z$44&gt;0,'لیست کنترل نمرات مستمر و پایانی'!$Z$44,"--")</f>
        <v>11</v>
      </c>
      <c r="J1120" s="205">
        <f>IF('4'!$Y$44&gt;0,'4'!$Y$44,"--")</f>
        <v>12.5</v>
      </c>
      <c r="K1120" s="206">
        <f>IF(J1120="--","--",'4'!$Y$48)</f>
        <v>17</v>
      </c>
      <c r="L1120" s="206"/>
      <c r="M1120" s="205">
        <f>IF(J1120="--","--",رتبه!$BK$44)</f>
        <v>35</v>
      </c>
      <c r="N1120" s="207">
        <f t="shared" si="40"/>
        <v>-4.5</v>
      </c>
      <c r="O1120" s="166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8"/>
    </row>
    <row r="1121" spans="1:28" ht="20.100000000000001" hidden="1" customHeight="1">
      <c r="B1121" s="208">
        <v>13</v>
      </c>
      <c r="C1121" s="209" t="str">
        <f>IF('لیست کنترل نمرات مستمر و پایانی'!$AA$1&gt;0,'لیست کنترل نمرات مستمر و پایانی'!$AA$1,"-----")</f>
        <v>جغرافیای استان</v>
      </c>
      <c r="D1121" s="210"/>
      <c r="E1121" s="210"/>
      <c r="F1121" s="211"/>
      <c r="G1121" s="212">
        <f>IF(J1121="--","--",'لیست کنترل نمرات مستمر و پایانی'!$AA$2)</f>
        <v>3</v>
      </c>
      <c r="H1121" s="213">
        <f>IF('لیست کنترل نمرات مستمر و پایانی'!$AA$44&gt;0,'لیست کنترل نمرات مستمر و پایانی'!$AA$44,"--")</f>
        <v>10</v>
      </c>
      <c r="I1121" s="213">
        <f>IF('لیست کنترل نمرات مستمر و پایانی'!$AB$44&gt;0,'لیست کنترل نمرات مستمر و پایانی'!$AB$44,"--")</f>
        <v>10</v>
      </c>
      <c r="J1121" s="213">
        <f>IF('4'!$AA$44&gt;0,'4'!$AA$44,"--")</f>
        <v>10</v>
      </c>
      <c r="K1121" s="167">
        <f>IF(J1121="--","--",'4'!$AA$48)</f>
        <v>16.5</v>
      </c>
      <c r="L1121" s="167"/>
      <c r="M1121" s="213">
        <f>IF(J1121="--","--",رتبه!$BM$44)</f>
        <v>30</v>
      </c>
      <c r="N1121" s="214">
        <f t="shared" si="40"/>
        <v>-6.5</v>
      </c>
      <c r="O1121" s="166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8"/>
    </row>
    <row r="1122" spans="1:28" ht="20.100000000000001" hidden="1" customHeight="1">
      <c r="B1122" s="200">
        <v>14</v>
      </c>
      <c r="C1122" s="201" t="str">
        <f>IF('لیست کنترل نمرات مستمر و پایانی'!$AC$1&gt;0,'لیست کنترل نمرات مستمر و پایانی'!$AC$1,"-----")</f>
        <v>نگارش</v>
      </c>
      <c r="D1122" s="202"/>
      <c r="E1122" s="202"/>
      <c r="F1122" s="203"/>
      <c r="G1122" s="204">
        <f>IF(J1122="--","--",'لیست کنترل نمرات مستمر و پایانی'!$AC$2)</f>
        <v>2</v>
      </c>
      <c r="H1122" s="205">
        <f>IF('لیست کنترل نمرات مستمر و پایانی'!$AC$44&gt;0,'لیست کنترل نمرات مستمر و پایانی'!$AC$44,"--")</f>
        <v>10</v>
      </c>
      <c r="I1122" s="205">
        <f>IF('لیست کنترل نمرات مستمر و پایانی'!$AD$44&gt;0,'لیست کنترل نمرات مستمر و پایانی'!$AD$44,"--")</f>
        <v>10</v>
      </c>
      <c r="J1122" s="205">
        <f>IF('4'!$AC$44&gt;0,'4'!$AC$44,"--")</f>
        <v>10</v>
      </c>
      <c r="K1122" s="206">
        <f>IF(J1122="--","--",'4'!$AC$48)</f>
        <v>19.75</v>
      </c>
      <c r="L1122" s="206"/>
      <c r="M1122" s="205">
        <f>IF(J1122="--","--",رتبه!$BO$44)</f>
        <v>42</v>
      </c>
      <c r="N1122" s="207">
        <f t="shared" si="40"/>
        <v>-9.75</v>
      </c>
      <c r="O1122" s="166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8"/>
    </row>
    <row r="1123" spans="1:28" ht="20.100000000000001" hidden="1" customHeight="1">
      <c r="B1123" s="208">
        <v>15</v>
      </c>
      <c r="C1123" s="209" t="str">
        <f>IF('لیست کنترل نمرات مستمر و پایانی'!$AE$1&gt;0,'لیست کنترل نمرات مستمر و پایانی'!$AE$1,"-----")</f>
        <v>متون ادبی</v>
      </c>
      <c r="D1123" s="210"/>
      <c r="E1123" s="210"/>
      <c r="F1123" s="211"/>
      <c r="G1123" s="212">
        <f>IF(J1123="--","--",'لیست کنترل نمرات مستمر و پایانی'!$AE$2)</f>
        <v>2</v>
      </c>
      <c r="H1123" s="213">
        <f>IF('لیست کنترل نمرات مستمر و پایانی'!$AE$44&gt;0,'لیست کنترل نمرات مستمر و پایانی'!$AE$44,"--")</f>
        <v>15</v>
      </c>
      <c r="I1123" s="213">
        <f>IF('لیست کنترل نمرات مستمر و پایانی'!$AF$44&gt;0,'لیست کنترل نمرات مستمر و پایانی'!$AF$44,"--")</f>
        <v>16</v>
      </c>
      <c r="J1123" s="213">
        <f>IF('4'!$AE$44&gt;0,'4'!$AE$44,"--")</f>
        <v>15.75</v>
      </c>
      <c r="K1123" s="167">
        <f>IF(J1123="--","--",'4'!$AE$48)</f>
        <v>19.25</v>
      </c>
      <c r="L1123" s="167"/>
      <c r="M1123" s="213">
        <f>IF(J1123="--","--",رتبه!$BQ$44)</f>
        <v>38</v>
      </c>
      <c r="N1123" s="214">
        <f t="shared" si="40"/>
        <v>-3.5</v>
      </c>
      <c r="O1123" s="166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8"/>
    </row>
    <row r="1124" spans="1:28" ht="20.100000000000001" hidden="1" customHeight="1">
      <c r="B1124" s="200">
        <v>16</v>
      </c>
      <c r="C1124" s="201" t="str">
        <f>IF('لیست کنترل نمرات مستمر و پایانی'!$AG$1&gt;0,'لیست کنترل نمرات مستمر و پایانی'!$AG$1,"-----")</f>
        <v>آمادگی دفاعی</v>
      </c>
      <c r="D1124" s="202"/>
      <c r="E1124" s="202"/>
      <c r="F1124" s="203"/>
      <c r="G1124" s="204">
        <f>IF(J1124="--","--",'لیست کنترل نمرات مستمر و پایانی'!$AG$2)</f>
        <v>3</v>
      </c>
      <c r="H1124" s="205">
        <f>IF('لیست کنترل نمرات مستمر و پایانی'!$AG$44&gt;0,'لیست کنترل نمرات مستمر و پایانی'!$AG$44,"--")</f>
        <v>10</v>
      </c>
      <c r="I1124" s="205">
        <f>IF('لیست کنترل نمرات مستمر و پایانی'!$AH$44&gt;0,'لیست کنترل نمرات مستمر و پایانی'!$AH$44,"--")</f>
        <v>10</v>
      </c>
      <c r="J1124" s="205">
        <f>IF('4'!$AG$44&gt;0,'4'!$AG$44,"--")</f>
        <v>10</v>
      </c>
      <c r="K1124" s="206">
        <f>IF(J1124="--","--",'4'!$AG$48)</f>
        <v>17.25</v>
      </c>
      <c r="L1124" s="206"/>
      <c r="M1124" s="205">
        <f>IF(J1124="--","--",رتبه!$BS$44)</f>
        <v>32</v>
      </c>
      <c r="N1124" s="207">
        <f t="shared" si="40"/>
        <v>-7.25</v>
      </c>
      <c r="O1124" s="166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8"/>
    </row>
    <row r="1125" spans="1:28" ht="20.100000000000001" hidden="1" customHeight="1">
      <c r="B1125" s="208">
        <v>17</v>
      </c>
      <c r="C1125" s="209" t="str">
        <f>IF('لیست کنترل نمرات مستمر و پایانی'!$AI$1&gt;0,'لیست کنترل نمرات مستمر و پایانی'!$AI$1,"-----")</f>
        <v>تاریخ</v>
      </c>
      <c r="D1125" s="210"/>
      <c r="E1125" s="210"/>
      <c r="F1125" s="211"/>
      <c r="G1125" s="212">
        <f>IF(J1125="--","--",'لیست کنترل نمرات مستمر و پایانی'!$AI$2)</f>
        <v>2</v>
      </c>
      <c r="H1125" s="213">
        <f>IF('لیست کنترل نمرات مستمر و پایانی'!$AI$44&gt;0,'لیست کنترل نمرات مستمر و پایانی'!$AI$44,"--")</f>
        <v>10</v>
      </c>
      <c r="I1125" s="213">
        <f>IF('لیست کنترل نمرات مستمر و پایانی'!$AJ$44&gt;0,'لیست کنترل نمرات مستمر و پایانی'!$AJ$44,"--")</f>
        <v>10</v>
      </c>
      <c r="J1125" s="213">
        <f>IF('4'!$AI$44&gt;0,'4'!$AI$44,"--")</f>
        <v>10</v>
      </c>
      <c r="K1125" s="167">
        <f>IF(J1125="--","--",'4'!$AI$48)</f>
        <v>18.75</v>
      </c>
      <c r="L1125" s="167"/>
      <c r="M1125" s="213">
        <f>IF(J1125="--","--",رتبه!$BU$44)</f>
        <v>42</v>
      </c>
      <c r="N1125" s="214">
        <f t="shared" si="40"/>
        <v>-8.75</v>
      </c>
      <c r="O1125" s="166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8"/>
    </row>
    <row r="1126" spans="1:28" ht="20.100000000000001" hidden="1" customHeight="1">
      <c r="B1126" s="200">
        <v>18</v>
      </c>
      <c r="C1126" s="201" t="str">
        <f>IF('لیست کنترل نمرات مستمر و پایانی'!$AK$1&gt;0,'لیست کنترل نمرات مستمر و پایانی'!$AK$1,"-----")</f>
        <v>تربیت بدنی</v>
      </c>
      <c r="D1126" s="202"/>
      <c r="E1126" s="202"/>
      <c r="F1126" s="203"/>
      <c r="G1126" s="204">
        <f>IF(J1126="--","--",'لیست کنترل نمرات مستمر و پایانی'!$AK$2)</f>
        <v>2</v>
      </c>
      <c r="H1126" s="205" t="str">
        <f>IF('لیست کنترل نمرات مستمر و پایانی'!$AK$44&gt;0,'لیست کنترل نمرات مستمر و پایانی'!$AK$44,"--")</f>
        <v>--</v>
      </c>
      <c r="I1126" s="205">
        <f>IF('لیست کنترل نمرات مستمر و پایانی'!$AL$44&gt;0,'لیست کنترل نمرات مستمر و پایانی'!$AL$44,"--")</f>
        <v>18</v>
      </c>
      <c r="J1126" s="205">
        <f>IF('4'!$AK$44&gt;0,'4'!$AK$44,"--")</f>
        <v>18</v>
      </c>
      <c r="K1126" s="206">
        <f>IF(J1126="--","--",'4'!$AK$48)</f>
        <v>18.75</v>
      </c>
      <c r="L1126" s="206"/>
      <c r="M1126" s="205">
        <f>IF(J1126="--","--",رتبه!$BW$44)</f>
        <v>26</v>
      </c>
      <c r="N1126" s="207">
        <f t="shared" si="40"/>
        <v>-0.75</v>
      </c>
      <c r="O1126" s="166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8"/>
    </row>
    <row r="1127" spans="1:28" ht="20.100000000000001" hidden="1" customHeight="1" thickBot="1">
      <c r="B1127" s="215">
        <v>19</v>
      </c>
      <c r="C1127" s="216" t="str">
        <f>IF('لیست کنترل نمرات مستمر و پایانی'!$AM$1&gt;0,'لیست کنترل نمرات مستمر و پایانی'!$AM$1,"-----")</f>
        <v>انضباط</v>
      </c>
      <c r="D1127" s="217"/>
      <c r="E1127" s="217"/>
      <c r="F1127" s="218"/>
      <c r="G1127" s="219">
        <f>IF(J1127="--","--",'لیست کنترل نمرات مستمر و پایانی'!$AM$2)</f>
        <v>2</v>
      </c>
      <c r="H1127" s="220" t="str">
        <f>IF('لیست کنترل نمرات مستمر و پایانی'!$AM$44&gt;0,'لیست کنترل نمرات مستمر و پایانی'!$AM$44,"--")</f>
        <v>--</v>
      </c>
      <c r="I1127" s="220">
        <f>IF('لیست کنترل نمرات مستمر و پایانی'!$AN$44&gt;0,'لیست کنترل نمرات مستمر و پایانی'!$AN$44,"--")</f>
        <v>10</v>
      </c>
      <c r="J1127" s="220">
        <f>IF('4'!$AM$44&gt;0,'4'!$AM$44,"--")</f>
        <v>10</v>
      </c>
      <c r="K1127" s="181">
        <f>IF(J1127="--","--",'4'!$AM$48)</f>
        <v>14.5</v>
      </c>
      <c r="L1127" s="181"/>
      <c r="M1127" s="220">
        <f>IF(J1127="--","--",رتبه!$BY$44)</f>
        <v>32</v>
      </c>
      <c r="N1127" s="221">
        <f t="shared" si="40"/>
        <v>-4.5</v>
      </c>
      <c r="O1127" s="222"/>
      <c r="P1127" s="181"/>
      <c r="Q1127" s="181"/>
      <c r="R1127" s="181"/>
      <c r="S1127" s="181"/>
      <c r="T1127" s="181"/>
      <c r="U1127" s="181"/>
      <c r="V1127" s="181"/>
      <c r="W1127" s="181"/>
      <c r="X1127" s="181"/>
      <c r="Y1127" s="181"/>
      <c r="Z1127" s="181"/>
      <c r="AA1127" s="182"/>
    </row>
    <row r="1128" spans="1:28" ht="20.100000000000001" hidden="1" customHeight="1">
      <c r="B1128" s="223"/>
      <c r="C1128" s="224"/>
      <c r="D1128" s="224"/>
      <c r="E1128" s="224"/>
      <c r="F1128" s="224"/>
      <c r="G1128" s="225"/>
      <c r="H1128" s="223"/>
      <c r="I1128" s="223"/>
      <c r="J1128" s="223"/>
      <c r="K1128" s="223"/>
      <c r="L1128" s="223"/>
      <c r="M1128" s="223"/>
      <c r="N1128" s="223"/>
      <c r="O1128" s="223"/>
      <c r="P1128" s="223"/>
      <c r="Q1128" s="223"/>
      <c r="R1128" s="223"/>
      <c r="S1128" s="223"/>
      <c r="T1128" s="223"/>
      <c r="U1128" s="223"/>
      <c r="V1128" s="223"/>
      <c r="W1128" s="223"/>
      <c r="X1128" s="223"/>
      <c r="Y1128" s="223"/>
      <c r="Z1128" s="223"/>
      <c r="AA1128" s="223"/>
    </row>
    <row r="1129" spans="1:28" ht="20.100000000000001" hidden="1" customHeight="1" thickBot="1">
      <c r="A1129" s="226"/>
      <c r="B1129" s="226"/>
      <c r="C1129" s="226"/>
      <c r="D1129" s="226"/>
      <c r="E1129" s="226"/>
      <c r="F1129" s="226"/>
      <c r="G1129" s="226"/>
      <c r="H1129" s="226"/>
      <c r="I1129" s="226"/>
      <c r="J1129" s="226"/>
      <c r="K1129" s="226"/>
      <c r="L1129" s="226"/>
      <c r="M1129" s="226"/>
      <c r="N1129" s="226"/>
      <c r="O1129" s="226"/>
      <c r="P1129" s="226"/>
      <c r="Q1129" s="226"/>
      <c r="R1129" s="226"/>
      <c r="S1129" s="226"/>
      <c r="T1129" s="226"/>
      <c r="U1129" s="226"/>
      <c r="V1129" s="226"/>
      <c r="W1129" s="226"/>
      <c r="X1129" s="226"/>
      <c r="Y1129" s="226"/>
      <c r="Z1129" s="226"/>
      <c r="AA1129" s="226"/>
      <c r="AB1129" s="226"/>
    </row>
    <row r="1130" spans="1:28" ht="20.100000000000001" hidden="1" customHeight="1" thickBot="1">
      <c r="B1130" s="155"/>
      <c r="C1130" s="156"/>
      <c r="D1130" s="156"/>
      <c r="E1130" s="156"/>
      <c r="F1130" s="156"/>
      <c r="G1130" s="157"/>
      <c r="H1130" s="158"/>
      <c r="I1130" s="159" t="str">
        <f>'ورود اطلاعات'!$C$6</f>
        <v>مدیریت آموزش و پرورش تهران</v>
      </c>
      <c r="J1130" s="160"/>
      <c r="K1130" s="160"/>
      <c r="L1130" s="160"/>
      <c r="M1130" s="160"/>
      <c r="N1130" s="160"/>
      <c r="O1130" s="160"/>
      <c r="P1130" s="160"/>
      <c r="Q1130" s="161"/>
      <c r="R1130" s="158"/>
      <c r="S1130" s="162" t="str">
        <f>'ورود نمرات'!$A$3</f>
        <v>نام</v>
      </c>
      <c r="T1130" s="163"/>
      <c r="U1130" s="164"/>
      <c r="V1130" s="165" t="str">
        <f>'ورود نمرات'!$A$45</f>
        <v xml:space="preserve">محمدصالح  </v>
      </c>
      <c r="W1130" s="156"/>
      <c r="X1130" s="156"/>
      <c r="Y1130" s="156"/>
      <c r="Z1130" s="156"/>
      <c r="AA1130" s="157"/>
    </row>
    <row r="1131" spans="1:28" ht="20.100000000000001" hidden="1" customHeight="1">
      <c r="B1131" s="166"/>
      <c r="C1131" s="167"/>
      <c r="D1131" s="167"/>
      <c r="E1131" s="167"/>
      <c r="F1131" s="167"/>
      <c r="G1131" s="168"/>
      <c r="H1131" s="158"/>
      <c r="I1131" s="162" t="str">
        <f>'ورود اطلاعات'!$A$7</f>
        <v>نام واحد آموزشی</v>
      </c>
      <c r="J1131" s="163"/>
      <c r="K1131" s="164"/>
      <c r="L1131" s="169" t="str">
        <f>'ورود اطلاعات'!$C$7</f>
        <v>دبیرستان دانش پسند</v>
      </c>
      <c r="M1131" s="170"/>
      <c r="N1131" s="170"/>
      <c r="O1131" s="170"/>
      <c r="P1131" s="170"/>
      <c r="Q1131" s="171"/>
      <c r="R1131" s="158"/>
      <c r="S1131" s="172" t="str">
        <f>'ورود نمرات'!$B$3</f>
        <v>نام خانوادگی</v>
      </c>
      <c r="T1131" s="173"/>
      <c r="U1131" s="174"/>
      <c r="V1131" s="175" t="str">
        <f>'ورود نمرات'!$B$45</f>
        <v>اقرلو</v>
      </c>
      <c r="W1131" s="167"/>
      <c r="X1131" s="167"/>
      <c r="Y1131" s="167"/>
      <c r="Z1131" s="167"/>
      <c r="AA1131" s="168"/>
    </row>
    <row r="1132" spans="1:28" ht="20.100000000000001" hidden="1" customHeight="1">
      <c r="B1132" s="166"/>
      <c r="C1132" s="167"/>
      <c r="D1132" s="167"/>
      <c r="E1132" s="167"/>
      <c r="F1132" s="167"/>
      <c r="G1132" s="168"/>
      <c r="H1132" s="158"/>
      <c r="I1132" s="172" t="str">
        <f>'ورود اطلاعات'!$A$2</f>
        <v>سال تحصیلی</v>
      </c>
      <c r="J1132" s="173"/>
      <c r="K1132" s="174"/>
      <c r="L1132" s="175" t="str">
        <f>'ورود اطلاعات'!$C$2</f>
        <v>1402-1403</v>
      </c>
      <c r="M1132" s="167"/>
      <c r="N1132" s="167"/>
      <c r="O1132" s="167"/>
      <c r="P1132" s="167"/>
      <c r="Q1132" s="168"/>
      <c r="R1132" s="158"/>
      <c r="S1132" s="172" t="str">
        <f>'ورود اطلاعات'!$A$4</f>
        <v>رشته</v>
      </c>
      <c r="T1132" s="173"/>
      <c r="U1132" s="174"/>
      <c r="V1132" s="175" t="str">
        <f>'ورود اطلاعات'!$C$4</f>
        <v>انسانی</v>
      </c>
      <c r="W1132" s="167"/>
      <c r="X1132" s="167"/>
      <c r="Y1132" s="167"/>
      <c r="Z1132" s="167"/>
      <c r="AA1132" s="168"/>
    </row>
    <row r="1133" spans="1:28" ht="20.100000000000001" hidden="1" customHeight="1">
      <c r="B1133" s="166"/>
      <c r="C1133" s="167"/>
      <c r="D1133" s="167"/>
      <c r="E1133" s="167"/>
      <c r="F1133" s="167"/>
      <c r="G1133" s="168"/>
      <c r="H1133" s="158"/>
      <c r="I1133" s="172" t="str">
        <f>'ورود اطلاعات'!$A$3</f>
        <v>نوبت امتحانی</v>
      </c>
      <c r="J1133" s="173"/>
      <c r="K1133" s="174"/>
      <c r="L1133" s="175" t="str">
        <f>'ورود اطلاعات'!$C$3</f>
        <v>نوبت اول</v>
      </c>
      <c r="M1133" s="167"/>
      <c r="N1133" s="167"/>
      <c r="O1133" s="167"/>
      <c r="P1133" s="167"/>
      <c r="Q1133" s="168"/>
      <c r="R1133" s="158"/>
      <c r="S1133" s="172" t="str">
        <f>'لیست کنترل نمرات مستمر و پایانی'!$AO$1</f>
        <v>معدل</v>
      </c>
      <c r="T1133" s="173"/>
      <c r="U1133" s="174"/>
      <c r="V1133" s="176">
        <f>'لیست کنترل نمرات مستمر و پایانی'!$AO$45</f>
        <v>13.356060606060606</v>
      </c>
      <c r="W1133" s="167"/>
      <c r="X1133" s="167"/>
      <c r="Y1133" s="167"/>
      <c r="Z1133" s="167"/>
      <c r="AA1133" s="168"/>
    </row>
    <row r="1134" spans="1:28" ht="20.100000000000001" hidden="1" customHeight="1" thickBot="1">
      <c r="B1134" s="166"/>
      <c r="C1134" s="167"/>
      <c r="D1134" s="167"/>
      <c r="E1134" s="167"/>
      <c r="F1134" s="167"/>
      <c r="G1134" s="168"/>
      <c r="H1134" s="158"/>
      <c r="I1134" s="177" t="str">
        <f>'ورود اطلاعات'!$A$5</f>
        <v>کلاس</v>
      </c>
      <c r="J1134" s="178"/>
      <c r="K1134" s="179"/>
      <c r="L1134" s="180">
        <f>'ورود اطلاعات'!$C$5</f>
        <v>102</v>
      </c>
      <c r="M1134" s="181"/>
      <c r="N1134" s="181"/>
      <c r="O1134" s="181"/>
      <c r="P1134" s="181"/>
      <c r="Q1134" s="182"/>
      <c r="R1134" s="158"/>
      <c r="S1134" s="177" t="str">
        <f>'لیست کنترل نمرات مستمر و پایانی'!$AP$1</f>
        <v>رتبه کلاسی</v>
      </c>
      <c r="T1134" s="178"/>
      <c r="U1134" s="179"/>
      <c r="V1134" s="180">
        <f>'لیست کنترل نمرات مستمر و پایانی'!$AP$45</f>
        <v>35</v>
      </c>
      <c r="W1134" s="181"/>
      <c r="X1134" s="181"/>
      <c r="Y1134" s="181"/>
      <c r="Z1134" s="181"/>
      <c r="AA1134" s="182"/>
    </row>
    <row r="1135" spans="1:28" ht="20.100000000000001" hidden="1" customHeight="1" thickBot="1">
      <c r="B1135" s="183"/>
      <c r="C1135" s="184"/>
      <c r="D1135" s="184"/>
      <c r="E1135" s="184"/>
      <c r="F1135" s="184"/>
      <c r="G1135" s="185"/>
      <c r="H1135" s="158"/>
      <c r="I1135" s="158"/>
      <c r="J1135" s="158"/>
      <c r="K1135" s="158"/>
      <c r="L1135" s="158"/>
      <c r="M1135" s="158"/>
      <c r="N1135" s="158"/>
      <c r="O1135" s="158"/>
      <c r="P1135" s="158"/>
      <c r="Q1135" s="158"/>
      <c r="R1135" s="158"/>
      <c r="S1135" s="158"/>
      <c r="T1135" s="158"/>
      <c r="U1135" s="158"/>
      <c r="V1135" s="158"/>
      <c r="W1135" s="158"/>
      <c r="X1135" s="158"/>
      <c r="Y1135" s="158"/>
      <c r="Z1135" s="158"/>
      <c r="AA1135" s="158"/>
    </row>
    <row r="1136" spans="1:28" ht="20.100000000000001" hidden="1" customHeight="1" thickBot="1">
      <c r="B1136" s="186" t="s">
        <v>23</v>
      </c>
      <c r="C1136" s="187" t="s">
        <v>9</v>
      </c>
      <c r="D1136" s="188"/>
      <c r="E1136" s="188"/>
      <c r="F1136" s="189"/>
      <c r="G1136" s="190" t="s">
        <v>20</v>
      </c>
      <c r="H1136" s="191" t="s">
        <v>15</v>
      </c>
      <c r="I1136" s="191" t="s">
        <v>16</v>
      </c>
      <c r="J1136" s="191" t="s">
        <v>21</v>
      </c>
      <c r="K1136" s="188" t="s">
        <v>22</v>
      </c>
      <c r="L1136" s="188"/>
      <c r="M1136" s="191" t="s">
        <v>19</v>
      </c>
      <c r="N1136" s="192" t="s">
        <v>24</v>
      </c>
      <c r="O1136" s="155"/>
      <c r="P1136" s="156"/>
      <c r="Q1136" s="156"/>
      <c r="R1136" s="156"/>
      <c r="S1136" s="156"/>
      <c r="T1136" s="156"/>
      <c r="U1136" s="156"/>
      <c r="V1136" s="156"/>
      <c r="W1136" s="156"/>
      <c r="X1136" s="156"/>
      <c r="Y1136" s="156"/>
      <c r="Z1136" s="156"/>
      <c r="AA1136" s="157"/>
    </row>
    <row r="1137" spans="2:27" ht="20.100000000000001" hidden="1" customHeight="1">
      <c r="B1137" s="193">
        <v>1</v>
      </c>
      <c r="C1137" s="194" t="str">
        <f>IF('لیست کنترل نمرات مستمر و پایانی'!$C$1&gt;0,'لیست کنترل نمرات مستمر و پایانی'!$C$1,"-----")</f>
        <v>قرآن</v>
      </c>
      <c r="D1137" s="195"/>
      <c r="E1137" s="195"/>
      <c r="F1137" s="196"/>
      <c r="G1137" s="197">
        <f>IF(J1137="--","--",'لیست کنترل نمرات مستمر و پایانی'!$C$2)</f>
        <v>2</v>
      </c>
      <c r="H1137" s="198">
        <f>IF('لیست کنترل نمرات مستمر و پایانی'!$C$45&gt;0,'لیست کنترل نمرات مستمر و پایانی'!$C$45,"--")</f>
        <v>10</v>
      </c>
      <c r="I1137" s="198">
        <f>IF('لیست کنترل نمرات مستمر و پایانی'!$D$45&gt;0,'لیست کنترل نمرات مستمر و پایانی'!$D$45,"--")</f>
        <v>10</v>
      </c>
      <c r="J1137" s="198">
        <f>IF('4'!$C$45&gt;0,'4'!$C$45,"--")</f>
        <v>10</v>
      </c>
      <c r="K1137" s="170">
        <f>IF(J1137="--","--",'4'!$C$48)</f>
        <v>17.25</v>
      </c>
      <c r="L1137" s="170"/>
      <c r="M1137" s="198">
        <f>IF(J1137="--","--",رتبه!$AO$45)</f>
        <v>41</v>
      </c>
      <c r="N1137" s="199">
        <f t="shared" ref="N1137:N1155" si="41">IF(J1137="--","--",J1137-K1137)</f>
        <v>-7.25</v>
      </c>
      <c r="O1137" s="166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8"/>
    </row>
    <row r="1138" spans="2:27" ht="20.100000000000001" hidden="1" customHeight="1">
      <c r="B1138" s="200">
        <v>2</v>
      </c>
      <c r="C1138" s="201" t="str">
        <f>IF('لیست کنترل نمرات مستمر و پایانی'!$E$1&gt;0,'لیست کنترل نمرات مستمر و پایانی'!$E$1,"-----")</f>
        <v>معارف اسلامی</v>
      </c>
      <c r="D1138" s="202"/>
      <c r="E1138" s="202"/>
      <c r="F1138" s="203"/>
      <c r="G1138" s="204">
        <f>IF(J1138="--","--",'لیست کنترل نمرات مستمر و پایانی'!$E$2)</f>
        <v>2</v>
      </c>
      <c r="H1138" s="205">
        <f>IF('لیست کنترل نمرات مستمر و پایانی'!$E$45&gt;0,'لیست کنترل نمرات مستمر و پایانی'!$E$45,"--")</f>
        <v>14</v>
      </c>
      <c r="I1138" s="205">
        <f>IF('لیست کنترل نمرات مستمر و پایانی'!$F$45&gt;0,'لیست کنترل نمرات مستمر و پایانی'!$F$45,"--")</f>
        <v>12</v>
      </c>
      <c r="J1138" s="205">
        <f>IF('4'!$E$45&gt;0,'4'!$E$45,"--")</f>
        <v>12.75</v>
      </c>
      <c r="K1138" s="206">
        <f>IF(J1138="--","--",'4'!$E$48)</f>
        <v>15.25</v>
      </c>
      <c r="L1138" s="206"/>
      <c r="M1138" s="205">
        <f>IF(J1138="--","--",رتبه!$AQ$45)</f>
        <v>31</v>
      </c>
      <c r="N1138" s="207">
        <f t="shared" si="41"/>
        <v>-2.5</v>
      </c>
      <c r="O1138" s="166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8"/>
    </row>
    <row r="1139" spans="2:27" ht="20.100000000000001" hidden="1" customHeight="1">
      <c r="B1139" s="208">
        <v>3</v>
      </c>
      <c r="C1139" s="209" t="str">
        <f>IF('لیست کنترل نمرات مستمر و پایانی'!$G$1&gt;0,'لیست کنترل نمرات مستمر و پایانی'!$G$1,"-----")</f>
        <v>فلسفه</v>
      </c>
      <c r="D1139" s="210"/>
      <c r="E1139" s="210"/>
      <c r="F1139" s="211"/>
      <c r="G1139" s="212">
        <f>IF(J1139="--","--",'لیست کنترل نمرات مستمر و پایانی'!$G$2)</f>
        <v>2</v>
      </c>
      <c r="H1139" s="213">
        <f>IF('لیست کنترل نمرات مستمر و پایانی'!$G$45&gt;0,'لیست کنترل نمرات مستمر و پایانی'!$G$45,"--")</f>
        <v>6</v>
      </c>
      <c r="I1139" s="213">
        <f>IF('لیست کنترل نمرات مستمر و پایانی'!$H$45&gt;0,'لیست کنترل نمرات مستمر و پایانی'!$H$45,"--")</f>
        <v>2</v>
      </c>
      <c r="J1139" s="213">
        <f>IF('4'!$G$45&gt;0,'4'!$G$45,"--")</f>
        <v>3.5</v>
      </c>
      <c r="K1139" s="167">
        <f>IF(J1139="--","--",'4'!$G$48)</f>
        <v>13.25</v>
      </c>
      <c r="L1139" s="167"/>
      <c r="M1139" s="213">
        <f>IF(J1139="--","--",رتبه!$AS$45)</f>
        <v>40</v>
      </c>
      <c r="N1139" s="214">
        <f t="shared" si="41"/>
        <v>-9.75</v>
      </c>
      <c r="O1139" s="166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8"/>
    </row>
    <row r="1140" spans="2:27" ht="20.100000000000001" hidden="1" customHeight="1">
      <c r="B1140" s="200">
        <v>4</v>
      </c>
      <c r="C1140" s="201" t="str">
        <f>IF('لیست کنترل نمرات مستمر و پایانی'!$I$1&gt;0,'لیست کنترل نمرات مستمر و پایانی'!$I$1,"-----")</f>
        <v>منطق</v>
      </c>
      <c r="D1140" s="202"/>
      <c r="E1140" s="202"/>
      <c r="F1140" s="203"/>
      <c r="G1140" s="204">
        <f>IF(J1140="--","--",'لیست کنترل نمرات مستمر و پایانی'!$I$2)</f>
        <v>1</v>
      </c>
      <c r="H1140" s="205">
        <f>IF('لیست کنترل نمرات مستمر و پایانی'!$I$45&gt;0,'لیست کنترل نمرات مستمر و پایانی'!$I$45,"--")</f>
        <v>20</v>
      </c>
      <c r="I1140" s="205">
        <f>IF('لیست کنترل نمرات مستمر و پایانی'!$J$45&gt;0,'لیست کنترل نمرات مستمر و پایانی'!$J$45,"--")</f>
        <v>18</v>
      </c>
      <c r="J1140" s="205">
        <f>IF('4'!$I$45&gt;0,'4'!$I$45,"--")</f>
        <v>18.75</v>
      </c>
      <c r="K1140" s="206">
        <f>IF(J1140="--","--",'4'!$I$48)</f>
        <v>18</v>
      </c>
      <c r="L1140" s="206"/>
      <c r="M1140" s="205">
        <f>IF(J1140="--","--",رتبه!$AU$45)</f>
        <v>19</v>
      </c>
      <c r="N1140" s="207">
        <f t="shared" si="41"/>
        <v>0.75</v>
      </c>
      <c r="O1140" s="166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8"/>
    </row>
    <row r="1141" spans="2:27" ht="20.100000000000001" hidden="1" customHeight="1">
      <c r="B1141" s="208">
        <v>5</v>
      </c>
      <c r="C1141" s="209" t="str">
        <f>IF('لیست کنترل نمرات مستمر و پایانی'!$K$1&gt;0,'لیست کنترل نمرات مستمر و پایانی'!$K$1,"-----")</f>
        <v>جامعه شناسی</v>
      </c>
      <c r="D1141" s="210"/>
      <c r="E1141" s="210"/>
      <c r="F1141" s="211"/>
      <c r="G1141" s="212">
        <f>IF(J1141="--","--",'لیست کنترل نمرات مستمر و پایانی'!$K$2)</f>
        <v>3</v>
      </c>
      <c r="H1141" s="213">
        <f>IF('لیست کنترل نمرات مستمر و پایانی'!$K$45&gt;0,'لیست کنترل نمرات مستمر و پایانی'!$K$45,"--")</f>
        <v>14</v>
      </c>
      <c r="I1141" s="213">
        <f>IF('لیست کنترل نمرات مستمر و پایانی'!$L$45&gt;0,'لیست کنترل نمرات مستمر و پایانی'!$L$45,"--")</f>
        <v>4.5</v>
      </c>
      <c r="J1141" s="213">
        <f>IF('4'!$K$45&gt;0,'4'!$K$45,"--")</f>
        <v>7.75</v>
      </c>
      <c r="K1141" s="167">
        <f>IF(J1141="--","--",'4'!$K$48)</f>
        <v>14.25</v>
      </c>
      <c r="L1141" s="167"/>
      <c r="M1141" s="213">
        <f>IF(J1141="--","--",رتبه!$AW$45)</f>
        <v>37</v>
      </c>
      <c r="N1141" s="214">
        <f t="shared" si="41"/>
        <v>-6.5</v>
      </c>
      <c r="O1141" s="166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8"/>
    </row>
    <row r="1142" spans="2:27" ht="20.100000000000001" hidden="1" customHeight="1">
      <c r="B1142" s="200">
        <v>6</v>
      </c>
      <c r="C1142" s="201" t="str">
        <f>IF('لیست کنترل نمرات مستمر و پایانی'!$M$1&gt;0,'لیست کنترل نمرات مستمر و پایانی'!$M$1,"-----")</f>
        <v>روان شناسی</v>
      </c>
      <c r="D1142" s="202"/>
      <c r="E1142" s="202"/>
      <c r="F1142" s="203"/>
      <c r="G1142" s="204">
        <f>IF(J1142="--","--",'لیست کنترل نمرات مستمر و پایانی'!$M$2)</f>
        <v>3</v>
      </c>
      <c r="H1142" s="205">
        <f>IF('لیست کنترل نمرات مستمر و پایانی'!$M$45&gt;0,'لیست کنترل نمرات مستمر و پایانی'!$M$45,"--")</f>
        <v>13</v>
      </c>
      <c r="I1142" s="205">
        <f>IF('لیست کنترل نمرات مستمر و پایانی'!$N$45&gt;0,'لیست کنترل نمرات مستمر و پایانی'!$N$45,"--")</f>
        <v>17</v>
      </c>
      <c r="J1142" s="205">
        <f>IF('4'!$M$45&gt;0,'4'!$M$45,"--")</f>
        <v>15.75</v>
      </c>
      <c r="K1142" s="206">
        <f>IF(J1142="--","--",'4'!$M$48)</f>
        <v>12.25</v>
      </c>
      <c r="L1142" s="206"/>
      <c r="M1142" s="205">
        <f>IF(J1142="--","--",رتبه!$AY$45)</f>
        <v>12</v>
      </c>
      <c r="N1142" s="207">
        <f t="shared" si="41"/>
        <v>3.5</v>
      </c>
      <c r="O1142" s="166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8"/>
    </row>
    <row r="1143" spans="2:27" ht="20.100000000000001" hidden="1" customHeight="1">
      <c r="B1143" s="208">
        <v>7</v>
      </c>
      <c r="C1143" s="209" t="str">
        <f>IF('لیست کنترل نمرات مستمر و پایانی'!$O$1&gt;0,'لیست کنترل نمرات مستمر و پایانی'!$O$1,"-----")</f>
        <v>زبان انگلیسی</v>
      </c>
      <c r="D1143" s="210"/>
      <c r="E1143" s="210"/>
      <c r="F1143" s="211"/>
      <c r="G1143" s="212">
        <f>IF(J1143="--","--",'لیست کنترل نمرات مستمر و پایانی'!$O$2)</f>
        <v>1</v>
      </c>
      <c r="H1143" s="213">
        <f>IF('لیست کنترل نمرات مستمر و پایانی'!$O$45&gt;0,'لیست کنترل نمرات مستمر و پایانی'!$O$45,"--")</f>
        <v>14</v>
      </c>
      <c r="I1143" s="213">
        <f>IF('لیست کنترل نمرات مستمر و پایانی'!$P$45&gt;0,'لیست کنترل نمرات مستمر و پایانی'!$P$45,"--")</f>
        <v>4.5</v>
      </c>
      <c r="J1143" s="213">
        <f>IF('4'!$O$45&gt;0,'4'!$O$45,"--")</f>
        <v>7.75</v>
      </c>
      <c r="K1143" s="167">
        <f>IF(J1143="--","--",'4'!$O$48)</f>
        <v>11.25</v>
      </c>
      <c r="L1143" s="167"/>
      <c r="M1143" s="213">
        <f>IF(J1143="--","--",رتبه!$BA$45)</f>
        <v>29</v>
      </c>
      <c r="N1143" s="214">
        <f t="shared" si="41"/>
        <v>-3.5</v>
      </c>
      <c r="O1143" s="166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8"/>
    </row>
    <row r="1144" spans="2:27" ht="20.100000000000001" hidden="1" customHeight="1">
      <c r="B1144" s="200">
        <v>8</v>
      </c>
      <c r="C1144" s="201" t="str">
        <f>IF('لیست کنترل نمرات مستمر و پایانی'!$Q$1&gt;0,'لیست کنترل نمرات مستمر و پایانی'!$Q$1,"-----")</f>
        <v>ادبیات فارسی</v>
      </c>
      <c r="D1144" s="202"/>
      <c r="E1144" s="202"/>
      <c r="F1144" s="203"/>
      <c r="G1144" s="204">
        <f>IF(J1144="--","--",'لیست کنترل نمرات مستمر و پایانی'!$Q$2)</f>
        <v>2</v>
      </c>
      <c r="H1144" s="205">
        <f>IF('لیست کنترل نمرات مستمر و پایانی'!$Q$45&gt;0,'لیست کنترل نمرات مستمر و پایانی'!$Q$45,"--")</f>
        <v>14</v>
      </c>
      <c r="I1144" s="205">
        <f>IF('لیست کنترل نمرات مستمر و پایانی'!$R$45&gt;0,'لیست کنترل نمرات مستمر و پایانی'!$R$45,"--")</f>
        <v>4.5</v>
      </c>
      <c r="J1144" s="205">
        <f>IF('4'!$Q$45&gt;0,'4'!$Q$45,"--")</f>
        <v>7.75</v>
      </c>
      <c r="K1144" s="206">
        <f>IF(J1144="--","--",'4'!$Q$48)</f>
        <v>8.25</v>
      </c>
      <c r="L1144" s="206"/>
      <c r="M1144" s="205">
        <f>IF(J1144="--","--",رتبه!$BC$45)</f>
        <v>21</v>
      </c>
      <c r="N1144" s="207">
        <f t="shared" si="41"/>
        <v>-0.5</v>
      </c>
      <c r="O1144" s="166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8"/>
    </row>
    <row r="1145" spans="2:27" ht="20.100000000000001" hidden="1" customHeight="1">
      <c r="B1145" s="208">
        <v>9</v>
      </c>
      <c r="C1145" s="209" t="str">
        <f>IF('لیست کنترل نمرات مستمر و پایانی'!$S$1&gt;0,'لیست کنترل نمرات مستمر و پایانی'!$S$1,"-----")</f>
        <v>قافیه و عروض</v>
      </c>
      <c r="D1145" s="210"/>
      <c r="E1145" s="210"/>
      <c r="F1145" s="211"/>
      <c r="G1145" s="212">
        <f>IF(J1145="--","--",'لیست کنترل نمرات مستمر و پایانی'!$S$2)</f>
        <v>2</v>
      </c>
      <c r="H1145" s="213">
        <f>IF('لیست کنترل نمرات مستمر و پایانی'!$S$45&gt;0,'لیست کنترل نمرات مستمر و پایانی'!$S$45,"--")</f>
        <v>10</v>
      </c>
      <c r="I1145" s="213">
        <f>IF('لیست کنترل نمرات مستمر و پایانی'!$T$45&gt;0,'لیست کنترل نمرات مستمر و پایانی'!$T$45,"--")</f>
        <v>10</v>
      </c>
      <c r="J1145" s="213">
        <f>IF('4'!$S$45&gt;0,'4'!$S$45,"--")</f>
        <v>10</v>
      </c>
      <c r="K1145" s="167">
        <f>IF(J1145="--","--",'4'!$S$48)</f>
        <v>11.5</v>
      </c>
      <c r="L1145" s="167"/>
      <c r="M1145" s="213">
        <f>IF(J1145="--","--",رتبه!$BE$45)</f>
        <v>23</v>
      </c>
      <c r="N1145" s="214">
        <f t="shared" si="41"/>
        <v>-1.5</v>
      </c>
      <c r="O1145" s="166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8"/>
    </row>
    <row r="1146" spans="2:27" ht="20.100000000000001" hidden="1" customHeight="1">
      <c r="B1146" s="200">
        <v>10</v>
      </c>
      <c r="C1146" s="201" t="str">
        <f>IF('لیست کنترل نمرات مستمر و پایانی'!$U$1&gt;0,'لیست کنترل نمرات مستمر و پایانی'!$U$1,"-----")</f>
        <v>عربی</v>
      </c>
      <c r="D1146" s="202"/>
      <c r="E1146" s="202"/>
      <c r="F1146" s="203"/>
      <c r="G1146" s="204">
        <f>IF(J1146="--","--",'لیست کنترل نمرات مستمر و پایانی'!$U$2)</f>
        <v>2</v>
      </c>
      <c r="H1146" s="205">
        <f>IF('لیست کنترل نمرات مستمر و پایانی'!$U$45&gt;0,'لیست کنترل نمرات مستمر و پایانی'!$U$45,"--")</f>
        <v>10</v>
      </c>
      <c r="I1146" s="205">
        <f>IF('لیست کنترل نمرات مستمر و پایانی'!$V$45&gt;0,'لیست کنترل نمرات مستمر و پایانی'!$V$45,"--")</f>
        <v>10</v>
      </c>
      <c r="J1146" s="205">
        <f>IF('4'!$U$45&gt;0,'4'!$U$45,"--")</f>
        <v>10</v>
      </c>
      <c r="K1146" s="206">
        <f>IF(J1146="--","--",'4'!$U$48)</f>
        <v>19.25</v>
      </c>
      <c r="L1146" s="206"/>
      <c r="M1146" s="205">
        <f>IF(J1146="--","--",رتبه!$BG$45)</f>
        <v>41</v>
      </c>
      <c r="N1146" s="207">
        <f t="shared" si="41"/>
        <v>-9.25</v>
      </c>
      <c r="O1146" s="166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8"/>
    </row>
    <row r="1147" spans="2:27" ht="20.100000000000001" hidden="1" customHeight="1">
      <c r="B1147" s="208">
        <v>11</v>
      </c>
      <c r="C1147" s="209" t="str">
        <f>IF('لیست کنترل نمرات مستمر و پایانی'!$W$1&gt;0,'لیست کنترل نمرات مستمر و پایانی'!$W$1,"-----")</f>
        <v>ریاضی</v>
      </c>
      <c r="D1147" s="210"/>
      <c r="E1147" s="210"/>
      <c r="F1147" s="211"/>
      <c r="G1147" s="212">
        <f>IF(J1147="--","--",'لیست کنترل نمرات مستمر و پایانی'!$W$2)</f>
        <v>4</v>
      </c>
      <c r="H1147" s="213">
        <f>IF('لیست کنترل نمرات مستمر و پایانی'!$W$45&gt;0,'لیست کنترل نمرات مستمر و پایانی'!$W$45,"--")</f>
        <v>10</v>
      </c>
      <c r="I1147" s="213">
        <f>IF('لیست کنترل نمرات مستمر و پایانی'!$X$45&gt;0,'لیست کنترل نمرات مستمر و پایانی'!$X$45,"--")</f>
        <v>10</v>
      </c>
      <c r="J1147" s="213">
        <f>IF('4'!$W$45&gt;0,'4'!$W$45,"--")</f>
        <v>10</v>
      </c>
      <c r="K1147" s="167">
        <f>IF(J1147="--","--",'4'!$W$48)</f>
        <v>12.5</v>
      </c>
      <c r="L1147" s="167"/>
      <c r="M1147" s="213">
        <f>IF(J1147="--","--",رتبه!$BI$45)</f>
        <v>27</v>
      </c>
      <c r="N1147" s="214">
        <f t="shared" si="41"/>
        <v>-2.5</v>
      </c>
      <c r="O1147" s="166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8"/>
    </row>
    <row r="1148" spans="2:27" ht="20.100000000000001" hidden="1" customHeight="1">
      <c r="B1148" s="200">
        <v>12</v>
      </c>
      <c r="C1148" s="201" t="str">
        <f>IF('لیست کنترل نمرات مستمر و پایانی'!$Y$1&gt;0,'لیست کنترل نمرات مستمر و پایانی'!$Y$1,"-----")</f>
        <v>زیست شناسی</v>
      </c>
      <c r="D1148" s="202"/>
      <c r="E1148" s="202"/>
      <c r="F1148" s="203"/>
      <c r="G1148" s="204">
        <f>IF(J1148="--","--",'لیست کنترل نمرات مستمر و پایانی'!$Y$2)</f>
        <v>4</v>
      </c>
      <c r="H1148" s="205">
        <f>IF('لیست کنترل نمرات مستمر و پایانی'!$Y$45&gt;0,'لیست کنترل نمرات مستمر و پایانی'!$Y$45,"--")</f>
        <v>8</v>
      </c>
      <c r="I1148" s="205">
        <f>IF('لیست کنترل نمرات مستمر و پایانی'!$Z$45&gt;0,'لیست کنترل نمرات مستمر و پایانی'!$Z$45,"--")</f>
        <v>8</v>
      </c>
      <c r="J1148" s="205">
        <f>IF('4'!$Y$45&gt;0,'4'!$Y$45,"--")</f>
        <v>8</v>
      </c>
      <c r="K1148" s="206">
        <f>IF(J1148="--","--",'4'!$Y$48)</f>
        <v>17</v>
      </c>
      <c r="L1148" s="206"/>
      <c r="M1148" s="205">
        <f>IF(J1148="--","--",رتبه!$BK$45)</f>
        <v>41</v>
      </c>
      <c r="N1148" s="207">
        <f t="shared" si="41"/>
        <v>-9</v>
      </c>
      <c r="O1148" s="166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8"/>
    </row>
    <row r="1149" spans="2:27" ht="20.100000000000001" hidden="1" customHeight="1">
      <c r="B1149" s="208">
        <v>13</v>
      </c>
      <c r="C1149" s="209" t="str">
        <f>IF('لیست کنترل نمرات مستمر و پایانی'!$AA$1&gt;0,'لیست کنترل نمرات مستمر و پایانی'!$AA$1,"-----")</f>
        <v>جغرافیای استان</v>
      </c>
      <c r="D1149" s="210"/>
      <c r="E1149" s="210"/>
      <c r="F1149" s="211"/>
      <c r="G1149" s="212">
        <f>IF(J1149="--","--",'لیست کنترل نمرات مستمر و پایانی'!$AA$2)</f>
        <v>3</v>
      </c>
      <c r="H1149" s="213">
        <f>IF('لیست کنترل نمرات مستمر و پایانی'!$AA$45&gt;0,'لیست کنترل نمرات مستمر و پایانی'!$AA$45,"--")</f>
        <v>20</v>
      </c>
      <c r="I1149" s="213">
        <f>IF('لیست کنترل نمرات مستمر و پایانی'!$AB$45&gt;0,'لیست کنترل نمرات مستمر و پایانی'!$AB$45,"--")</f>
        <v>20</v>
      </c>
      <c r="J1149" s="213">
        <f>IF('4'!$AA$45&gt;0,'4'!$AA$45,"--")</f>
        <v>20</v>
      </c>
      <c r="K1149" s="167">
        <f>IF(J1149="--","--",'4'!$AA$48)</f>
        <v>16.5</v>
      </c>
      <c r="L1149" s="167"/>
      <c r="M1149" s="213">
        <f>IF(J1149="--","--",رتبه!$BM$45)</f>
        <v>1</v>
      </c>
      <c r="N1149" s="214">
        <f t="shared" si="41"/>
        <v>3.5</v>
      </c>
      <c r="O1149" s="166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8"/>
    </row>
    <row r="1150" spans="2:27" ht="20.100000000000001" hidden="1" customHeight="1">
      <c r="B1150" s="200">
        <v>14</v>
      </c>
      <c r="C1150" s="201" t="str">
        <f>IF('لیست کنترل نمرات مستمر و پایانی'!$AC$1&gt;0,'لیست کنترل نمرات مستمر و پایانی'!$AC$1,"-----")</f>
        <v>نگارش</v>
      </c>
      <c r="D1150" s="202"/>
      <c r="E1150" s="202"/>
      <c r="F1150" s="203"/>
      <c r="G1150" s="204">
        <f>IF(J1150="--","--",'لیست کنترل نمرات مستمر و پایانی'!$AC$2)</f>
        <v>2</v>
      </c>
      <c r="H1150" s="205">
        <f>IF('لیست کنترل نمرات مستمر و پایانی'!$AC$45&gt;0,'لیست کنترل نمرات مستمر و پایانی'!$AC$45,"--")</f>
        <v>20</v>
      </c>
      <c r="I1150" s="205">
        <f>IF('لیست کنترل نمرات مستمر و پایانی'!$AD$45&gt;0,'لیست کنترل نمرات مستمر و پایانی'!$AD$45,"--")</f>
        <v>20</v>
      </c>
      <c r="J1150" s="205">
        <f>IF('4'!$AC$45&gt;0,'4'!$AC$45,"--")</f>
        <v>20</v>
      </c>
      <c r="K1150" s="206">
        <f>IF(J1150="--","--",'4'!$AC$48)</f>
        <v>19.75</v>
      </c>
      <c r="L1150" s="206"/>
      <c r="M1150" s="205">
        <f>IF(J1150="--","--",رتبه!$BO$45)</f>
        <v>1</v>
      </c>
      <c r="N1150" s="207">
        <f t="shared" si="41"/>
        <v>0.25</v>
      </c>
      <c r="O1150" s="166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8"/>
    </row>
    <row r="1151" spans="2:27" ht="20.100000000000001" hidden="1" customHeight="1">
      <c r="B1151" s="208">
        <v>15</v>
      </c>
      <c r="C1151" s="209" t="str">
        <f>IF('لیست کنترل نمرات مستمر و پایانی'!$AE$1&gt;0,'لیست کنترل نمرات مستمر و پایانی'!$AE$1,"-----")</f>
        <v>متون ادبی</v>
      </c>
      <c r="D1151" s="210"/>
      <c r="E1151" s="210"/>
      <c r="F1151" s="211"/>
      <c r="G1151" s="212">
        <f>IF(J1151="--","--",'لیست کنترل نمرات مستمر و پایانی'!$AE$2)</f>
        <v>2</v>
      </c>
      <c r="H1151" s="213">
        <f>IF('لیست کنترل نمرات مستمر و پایانی'!$AE$45&gt;0,'لیست کنترل نمرات مستمر و پایانی'!$AE$45,"--")</f>
        <v>20</v>
      </c>
      <c r="I1151" s="213">
        <f>IF('لیست کنترل نمرات مستمر و پایانی'!$AF$45&gt;0,'لیست کنترل نمرات مستمر و پایانی'!$AF$45,"--")</f>
        <v>20</v>
      </c>
      <c r="J1151" s="213">
        <f>IF('4'!$AE$45&gt;0,'4'!$AE$45,"--")</f>
        <v>20</v>
      </c>
      <c r="K1151" s="167">
        <f>IF(J1151="--","--",'4'!$AE$48)</f>
        <v>19.25</v>
      </c>
      <c r="L1151" s="167"/>
      <c r="M1151" s="213">
        <f>IF(J1151="--","--",رتبه!$BQ$45)</f>
        <v>1</v>
      </c>
      <c r="N1151" s="214">
        <f t="shared" si="41"/>
        <v>0.75</v>
      </c>
      <c r="O1151" s="166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8"/>
    </row>
    <row r="1152" spans="2:27" ht="20.100000000000001" hidden="1" customHeight="1">
      <c r="B1152" s="200">
        <v>16</v>
      </c>
      <c r="C1152" s="201" t="str">
        <f>IF('لیست کنترل نمرات مستمر و پایانی'!$AG$1&gt;0,'لیست کنترل نمرات مستمر و پایانی'!$AG$1,"-----")</f>
        <v>آمادگی دفاعی</v>
      </c>
      <c r="D1152" s="202"/>
      <c r="E1152" s="202"/>
      <c r="F1152" s="203"/>
      <c r="G1152" s="204">
        <f>IF(J1152="--","--",'لیست کنترل نمرات مستمر و پایانی'!$AG$2)</f>
        <v>3</v>
      </c>
      <c r="H1152" s="205">
        <f>IF('لیست کنترل نمرات مستمر و پایانی'!$AG$45&gt;0,'لیست کنترل نمرات مستمر و پایانی'!$AG$45,"--")</f>
        <v>20</v>
      </c>
      <c r="I1152" s="205">
        <f>IF('لیست کنترل نمرات مستمر و پایانی'!$AH$45&gt;0,'لیست کنترل نمرات مستمر و پایانی'!$AH$45,"--")</f>
        <v>20</v>
      </c>
      <c r="J1152" s="205">
        <f>IF('4'!$AG$45&gt;0,'4'!$AG$45,"--")</f>
        <v>20</v>
      </c>
      <c r="K1152" s="206">
        <f>IF(J1152="--","--",'4'!$AG$48)</f>
        <v>17.25</v>
      </c>
      <c r="L1152" s="206"/>
      <c r="M1152" s="205">
        <f>IF(J1152="--","--",رتبه!$BS$45)</f>
        <v>1</v>
      </c>
      <c r="N1152" s="207">
        <f t="shared" si="41"/>
        <v>2.75</v>
      </c>
      <c r="O1152" s="166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8"/>
    </row>
    <row r="1153" spans="2:27" ht="20.100000000000001" hidden="1" customHeight="1">
      <c r="B1153" s="208">
        <v>17</v>
      </c>
      <c r="C1153" s="209" t="str">
        <f>IF('لیست کنترل نمرات مستمر و پایانی'!$AI$1&gt;0,'لیست کنترل نمرات مستمر و پایانی'!$AI$1,"-----")</f>
        <v>تاریخ</v>
      </c>
      <c r="D1153" s="210"/>
      <c r="E1153" s="210"/>
      <c r="F1153" s="211"/>
      <c r="G1153" s="212">
        <f>IF(J1153="--","--",'لیست کنترل نمرات مستمر و پایانی'!$AI$2)</f>
        <v>2</v>
      </c>
      <c r="H1153" s="213">
        <f>IF('لیست کنترل نمرات مستمر و پایانی'!$AI$45&gt;0,'لیست کنترل نمرات مستمر و پایانی'!$AI$45,"--")</f>
        <v>20</v>
      </c>
      <c r="I1153" s="213">
        <f>IF('لیست کنترل نمرات مستمر و پایانی'!$AJ$45&gt;0,'لیست کنترل نمرات مستمر و پایانی'!$AJ$45,"--")</f>
        <v>20</v>
      </c>
      <c r="J1153" s="213">
        <f>IF('4'!$AI$45&gt;0,'4'!$AI$45,"--")</f>
        <v>20</v>
      </c>
      <c r="K1153" s="167">
        <f>IF(J1153="--","--",'4'!$AI$48)</f>
        <v>18.75</v>
      </c>
      <c r="L1153" s="167"/>
      <c r="M1153" s="213">
        <f>IF(J1153="--","--",رتبه!$BU$45)</f>
        <v>1</v>
      </c>
      <c r="N1153" s="214">
        <f t="shared" si="41"/>
        <v>1.25</v>
      </c>
      <c r="O1153" s="166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8"/>
    </row>
    <row r="1154" spans="2:27" ht="20.100000000000001" hidden="1" customHeight="1">
      <c r="B1154" s="200">
        <v>18</v>
      </c>
      <c r="C1154" s="201" t="str">
        <f>IF('لیست کنترل نمرات مستمر و پایانی'!$AK$1&gt;0,'لیست کنترل نمرات مستمر و پایانی'!$AK$1,"-----")</f>
        <v>تربیت بدنی</v>
      </c>
      <c r="D1154" s="202"/>
      <c r="E1154" s="202"/>
      <c r="F1154" s="203"/>
      <c r="G1154" s="204">
        <f>IF(J1154="--","--",'لیست کنترل نمرات مستمر و پایانی'!$AK$2)</f>
        <v>2</v>
      </c>
      <c r="H1154" s="205" t="str">
        <f>IF('لیست کنترل نمرات مستمر و پایانی'!$AK$45&gt;0,'لیست کنترل نمرات مستمر و پایانی'!$AK$45,"--")</f>
        <v>--</v>
      </c>
      <c r="I1154" s="205">
        <f>IF('لیست کنترل نمرات مستمر و پایانی'!$AL$45&gt;0,'لیست کنترل نمرات مستمر و پایانی'!$AL$45,"--")</f>
        <v>16</v>
      </c>
      <c r="J1154" s="205">
        <f>IF('4'!$AK$45&gt;0,'4'!$AK$45,"--")</f>
        <v>16</v>
      </c>
      <c r="K1154" s="206">
        <f>IF(J1154="--","--",'4'!$AK$48)</f>
        <v>18.75</v>
      </c>
      <c r="L1154" s="206"/>
      <c r="M1154" s="205">
        <f>IF(J1154="--","--",رتبه!$BW$45)</f>
        <v>33</v>
      </c>
      <c r="N1154" s="207">
        <f t="shared" si="41"/>
        <v>-2.75</v>
      </c>
      <c r="O1154" s="166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8"/>
    </row>
    <row r="1155" spans="2:27" ht="20.100000000000001" hidden="1" customHeight="1" thickBot="1">
      <c r="B1155" s="215">
        <v>19</v>
      </c>
      <c r="C1155" s="216" t="str">
        <f>IF('لیست کنترل نمرات مستمر و پایانی'!$AM$1&gt;0,'لیست کنترل نمرات مستمر و پایانی'!$AM$1,"-----")</f>
        <v>انضباط</v>
      </c>
      <c r="D1155" s="217"/>
      <c r="E1155" s="217"/>
      <c r="F1155" s="218"/>
      <c r="G1155" s="219">
        <f>IF(J1155="--","--",'لیست کنترل نمرات مستمر و پایانی'!$AM$2)</f>
        <v>2</v>
      </c>
      <c r="H1155" s="220" t="str">
        <f>IF('لیست کنترل نمرات مستمر و پایانی'!$AM$45&gt;0,'لیست کنترل نمرات مستمر و پایانی'!$AM$45,"--")</f>
        <v>--</v>
      </c>
      <c r="I1155" s="220">
        <f>IF('لیست کنترل نمرات مستمر و پایانی'!$AN$45&gt;0,'لیست کنترل نمرات مستمر و پایانی'!$AN$45,"--")</f>
        <v>20</v>
      </c>
      <c r="J1155" s="220">
        <f>IF('4'!$AM$45&gt;0,'4'!$AM$45,"--")</f>
        <v>20</v>
      </c>
      <c r="K1155" s="181">
        <f>IF(J1155="--","--",'4'!$AM$48)</f>
        <v>14.5</v>
      </c>
      <c r="L1155" s="181"/>
      <c r="M1155" s="220">
        <f>IF(J1155="--","--",رتبه!$BY$45)</f>
        <v>1</v>
      </c>
      <c r="N1155" s="221">
        <f t="shared" si="41"/>
        <v>5.5</v>
      </c>
      <c r="O1155" s="222"/>
      <c r="P1155" s="181"/>
      <c r="Q1155" s="181"/>
      <c r="R1155" s="181"/>
      <c r="S1155" s="181"/>
      <c r="T1155" s="181"/>
      <c r="U1155" s="181"/>
      <c r="V1155" s="181"/>
      <c r="W1155" s="181"/>
      <c r="X1155" s="181"/>
      <c r="Y1155" s="181"/>
      <c r="Z1155" s="181"/>
      <c r="AA1155" s="182"/>
    </row>
    <row r="1156" spans="2:27" ht="20.100000000000001" hidden="1" customHeight="1" thickBot="1"/>
    <row r="1157" spans="2:27" ht="20.100000000000001" hidden="1" customHeight="1" thickBot="1">
      <c r="B1157" s="155"/>
      <c r="C1157" s="156"/>
      <c r="D1157" s="156"/>
      <c r="E1157" s="156"/>
      <c r="F1157" s="156"/>
      <c r="G1157" s="157"/>
      <c r="H1157" s="158"/>
      <c r="I1157" s="159" t="str">
        <f>'ورود اطلاعات'!$C$6</f>
        <v>مدیریت آموزش و پرورش تهران</v>
      </c>
      <c r="J1157" s="160"/>
      <c r="K1157" s="160"/>
      <c r="L1157" s="160"/>
      <c r="M1157" s="160"/>
      <c r="N1157" s="160"/>
      <c r="O1157" s="160"/>
      <c r="P1157" s="160"/>
      <c r="Q1157" s="161"/>
      <c r="R1157" s="158"/>
      <c r="S1157" s="162" t="str">
        <f>'ورود نمرات'!$A$3</f>
        <v>نام</v>
      </c>
      <c r="T1157" s="163"/>
      <c r="U1157" s="164"/>
      <c r="V1157" s="165" t="str">
        <f>'ورود نمرات'!$A$46</f>
        <v xml:space="preserve">محمدعرفان </v>
      </c>
      <c r="W1157" s="156"/>
      <c r="X1157" s="156"/>
      <c r="Y1157" s="156"/>
      <c r="Z1157" s="156"/>
      <c r="AA1157" s="157"/>
    </row>
    <row r="1158" spans="2:27" ht="20.100000000000001" hidden="1" customHeight="1">
      <c r="B1158" s="166"/>
      <c r="C1158" s="167"/>
      <c r="D1158" s="167"/>
      <c r="E1158" s="167"/>
      <c r="F1158" s="167"/>
      <c r="G1158" s="168"/>
      <c r="H1158" s="158"/>
      <c r="I1158" s="162" t="str">
        <f>'ورود اطلاعات'!$A$7</f>
        <v>نام واحد آموزشی</v>
      </c>
      <c r="J1158" s="163"/>
      <c r="K1158" s="164"/>
      <c r="L1158" s="169" t="str">
        <f>'ورود اطلاعات'!$C$7</f>
        <v>دبیرستان دانش پسند</v>
      </c>
      <c r="M1158" s="170"/>
      <c r="N1158" s="170"/>
      <c r="O1158" s="170"/>
      <c r="P1158" s="170"/>
      <c r="Q1158" s="171"/>
      <c r="R1158" s="158"/>
      <c r="S1158" s="172" t="str">
        <f>'ورود نمرات'!$B$3</f>
        <v>نام خانوادگی</v>
      </c>
      <c r="T1158" s="173"/>
      <c r="U1158" s="174"/>
      <c r="V1158" s="175" t="str">
        <f>'ورود نمرات'!$B$46</f>
        <v>آقانصیری</v>
      </c>
      <c r="W1158" s="167"/>
      <c r="X1158" s="167"/>
      <c r="Y1158" s="167"/>
      <c r="Z1158" s="167"/>
      <c r="AA1158" s="168"/>
    </row>
    <row r="1159" spans="2:27" ht="20.100000000000001" hidden="1" customHeight="1">
      <c r="B1159" s="166"/>
      <c r="C1159" s="167"/>
      <c r="D1159" s="167"/>
      <c r="E1159" s="167"/>
      <c r="F1159" s="167"/>
      <c r="G1159" s="168"/>
      <c r="H1159" s="158"/>
      <c r="I1159" s="172" t="str">
        <f>'ورود اطلاعات'!$A$2</f>
        <v>سال تحصیلی</v>
      </c>
      <c r="J1159" s="173"/>
      <c r="K1159" s="174"/>
      <c r="L1159" s="175" t="str">
        <f>'ورود اطلاعات'!$C$2</f>
        <v>1402-1403</v>
      </c>
      <c r="M1159" s="167"/>
      <c r="N1159" s="167"/>
      <c r="O1159" s="167"/>
      <c r="P1159" s="167"/>
      <c r="Q1159" s="168"/>
      <c r="R1159" s="158"/>
      <c r="S1159" s="172" t="str">
        <f>'ورود اطلاعات'!$A$4</f>
        <v>رشته</v>
      </c>
      <c r="T1159" s="173"/>
      <c r="U1159" s="174"/>
      <c r="V1159" s="175" t="str">
        <f>'ورود اطلاعات'!$C$4</f>
        <v>انسانی</v>
      </c>
      <c r="W1159" s="167"/>
      <c r="X1159" s="167"/>
      <c r="Y1159" s="167"/>
      <c r="Z1159" s="167"/>
      <c r="AA1159" s="168"/>
    </row>
    <row r="1160" spans="2:27" ht="20.100000000000001" hidden="1" customHeight="1">
      <c r="B1160" s="166"/>
      <c r="C1160" s="167"/>
      <c r="D1160" s="167"/>
      <c r="E1160" s="167"/>
      <c r="F1160" s="167"/>
      <c r="G1160" s="168"/>
      <c r="H1160" s="158"/>
      <c r="I1160" s="172" t="str">
        <f>'ورود اطلاعات'!$A$3</f>
        <v>نوبت امتحانی</v>
      </c>
      <c r="J1160" s="173"/>
      <c r="K1160" s="174"/>
      <c r="L1160" s="175" t="str">
        <f>'ورود اطلاعات'!$C$3</f>
        <v>نوبت اول</v>
      </c>
      <c r="M1160" s="167"/>
      <c r="N1160" s="167"/>
      <c r="O1160" s="167"/>
      <c r="P1160" s="167"/>
      <c r="Q1160" s="168"/>
      <c r="R1160" s="158"/>
      <c r="S1160" s="172" t="str">
        <f>'لیست کنترل نمرات مستمر و پایانی'!$AO$1</f>
        <v>معدل</v>
      </c>
      <c r="T1160" s="173"/>
      <c r="U1160" s="174"/>
      <c r="V1160" s="176">
        <f>'لیست کنترل نمرات مستمر و پایانی'!$AO$46</f>
        <v>12.878787878787877</v>
      </c>
      <c r="W1160" s="167"/>
      <c r="X1160" s="167"/>
      <c r="Y1160" s="167"/>
      <c r="Z1160" s="167"/>
      <c r="AA1160" s="168"/>
    </row>
    <row r="1161" spans="2:27" ht="20.100000000000001" hidden="1" customHeight="1" thickBot="1">
      <c r="B1161" s="166"/>
      <c r="C1161" s="167"/>
      <c r="D1161" s="167"/>
      <c r="E1161" s="167"/>
      <c r="F1161" s="167"/>
      <c r="G1161" s="168"/>
      <c r="H1161" s="158"/>
      <c r="I1161" s="177" t="str">
        <f>'ورود اطلاعات'!$A$5</f>
        <v>کلاس</v>
      </c>
      <c r="J1161" s="178"/>
      <c r="K1161" s="179"/>
      <c r="L1161" s="180">
        <f>'ورود اطلاعات'!$C$5</f>
        <v>102</v>
      </c>
      <c r="M1161" s="181"/>
      <c r="N1161" s="181"/>
      <c r="O1161" s="181"/>
      <c r="P1161" s="181"/>
      <c r="Q1161" s="182"/>
      <c r="R1161" s="158"/>
      <c r="S1161" s="177" t="str">
        <f>'لیست کنترل نمرات مستمر و پایانی'!$AP$1</f>
        <v>رتبه کلاسی</v>
      </c>
      <c r="T1161" s="178"/>
      <c r="U1161" s="179"/>
      <c r="V1161" s="180">
        <f>'لیست کنترل نمرات مستمر و پایانی'!$AP$46</f>
        <v>37</v>
      </c>
      <c r="W1161" s="181"/>
      <c r="X1161" s="181"/>
      <c r="Y1161" s="181"/>
      <c r="Z1161" s="181"/>
      <c r="AA1161" s="182"/>
    </row>
    <row r="1162" spans="2:27" ht="20.100000000000001" hidden="1" customHeight="1" thickBot="1">
      <c r="B1162" s="183"/>
      <c r="C1162" s="184"/>
      <c r="D1162" s="184"/>
      <c r="E1162" s="184"/>
      <c r="F1162" s="184"/>
      <c r="G1162" s="185"/>
      <c r="H1162" s="158"/>
      <c r="I1162" s="158"/>
      <c r="J1162" s="158"/>
      <c r="K1162" s="158"/>
      <c r="L1162" s="158"/>
      <c r="M1162" s="158"/>
      <c r="N1162" s="158"/>
      <c r="O1162" s="158"/>
      <c r="P1162" s="158"/>
      <c r="Q1162" s="158"/>
      <c r="R1162" s="158"/>
      <c r="S1162" s="158"/>
      <c r="T1162" s="158"/>
      <c r="U1162" s="158"/>
      <c r="V1162" s="158"/>
      <c r="W1162" s="158"/>
      <c r="X1162" s="158"/>
      <c r="Y1162" s="158"/>
      <c r="Z1162" s="158"/>
      <c r="AA1162" s="158"/>
    </row>
    <row r="1163" spans="2:27" ht="20.100000000000001" hidden="1" customHeight="1" thickBot="1">
      <c r="B1163" s="186" t="s">
        <v>23</v>
      </c>
      <c r="C1163" s="187" t="s">
        <v>9</v>
      </c>
      <c r="D1163" s="188"/>
      <c r="E1163" s="188"/>
      <c r="F1163" s="189"/>
      <c r="G1163" s="190" t="s">
        <v>20</v>
      </c>
      <c r="H1163" s="191" t="s">
        <v>15</v>
      </c>
      <c r="I1163" s="191" t="s">
        <v>16</v>
      </c>
      <c r="J1163" s="191" t="s">
        <v>21</v>
      </c>
      <c r="K1163" s="188" t="s">
        <v>22</v>
      </c>
      <c r="L1163" s="188"/>
      <c r="M1163" s="191" t="s">
        <v>19</v>
      </c>
      <c r="N1163" s="192" t="s">
        <v>24</v>
      </c>
      <c r="O1163" s="155"/>
      <c r="P1163" s="156"/>
      <c r="Q1163" s="156"/>
      <c r="R1163" s="156"/>
      <c r="S1163" s="156"/>
      <c r="T1163" s="156"/>
      <c r="U1163" s="156"/>
      <c r="V1163" s="156"/>
      <c r="W1163" s="156"/>
      <c r="X1163" s="156"/>
      <c r="Y1163" s="156"/>
      <c r="Z1163" s="156"/>
      <c r="AA1163" s="157"/>
    </row>
    <row r="1164" spans="2:27" ht="20.100000000000001" hidden="1" customHeight="1">
      <c r="B1164" s="193">
        <v>1</v>
      </c>
      <c r="C1164" s="194" t="str">
        <f>IF('لیست کنترل نمرات مستمر و پایانی'!$C$1&gt;0,'لیست کنترل نمرات مستمر و پایانی'!$C$1,"-----")</f>
        <v>قرآن</v>
      </c>
      <c r="D1164" s="195"/>
      <c r="E1164" s="195"/>
      <c r="F1164" s="196"/>
      <c r="G1164" s="197">
        <f>IF(J1164="--","--",'لیست کنترل نمرات مستمر و پایانی'!$C$2)</f>
        <v>2</v>
      </c>
      <c r="H1164" s="198">
        <f>IF('لیست کنترل نمرات مستمر و پایانی'!$C$46&gt;0,'لیست کنترل نمرات مستمر و پایانی'!$C$46,"--")</f>
        <v>18</v>
      </c>
      <c r="I1164" s="198">
        <f>IF('لیست کنترل نمرات مستمر و پایانی'!$D$46&gt;0,'لیست کنترل نمرات مستمر و پایانی'!$D$46,"--")</f>
        <v>18</v>
      </c>
      <c r="J1164" s="198">
        <f>IF('4'!$C$46&gt;0,'4'!$C$46,"--")</f>
        <v>18</v>
      </c>
      <c r="K1164" s="170">
        <f>IF(J1164="--","--",'4'!$C$48)</f>
        <v>17.25</v>
      </c>
      <c r="L1164" s="170"/>
      <c r="M1164" s="198">
        <f>IF(J1164="--","--",رتبه!$AO$46)</f>
        <v>22</v>
      </c>
      <c r="N1164" s="199">
        <f t="shared" ref="N1164:N1182" si="42">IF(J1164="--","--",J1164-K1164)</f>
        <v>0.75</v>
      </c>
      <c r="O1164" s="166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8"/>
    </row>
    <row r="1165" spans="2:27" ht="20.100000000000001" hidden="1" customHeight="1">
      <c r="B1165" s="200">
        <v>2</v>
      </c>
      <c r="C1165" s="201" t="str">
        <f>IF('لیست کنترل نمرات مستمر و پایانی'!$E$1&gt;0,'لیست کنترل نمرات مستمر و پایانی'!$E$1,"-----")</f>
        <v>معارف اسلامی</v>
      </c>
      <c r="D1165" s="202"/>
      <c r="E1165" s="202"/>
      <c r="F1165" s="203"/>
      <c r="G1165" s="204">
        <f>IF(J1165="--","--",'لیست کنترل نمرات مستمر و پایانی'!$E$2)</f>
        <v>2</v>
      </c>
      <c r="H1165" s="205">
        <f>IF('لیست کنترل نمرات مستمر و پایانی'!$E$46&gt;0,'لیست کنترل نمرات مستمر و پایانی'!$E$46,"--")</f>
        <v>15</v>
      </c>
      <c r="I1165" s="205">
        <f>IF('لیست کنترل نمرات مستمر و پایانی'!$F$46&gt;0,'لیست کنترل نمرات مستمر و پایانی'!$F$46,"--")</f>
        <v>11</v>
      </c>
      <c r="J1165" s="205">
        <f>IF('4'!$E$46&gt;0,'4'!$E$46,"--")</f>
        <v>12.5</v>
      </c>
      <c r="K1165" s="206">
        <f>IF(J1165="--","--",'4'!$E$48)</f>
        <v>15.25</v>
      </c>
      <c r="L1165" s="206"/>
      <c r="M1165" s="205">
        <f>IF(J1165="--","--",رتبه!$AQ$46)</f>
        <v>33</v>
      </c>
      <c r="N1165" s="207">
        <f t="shared" si="42"/>
        <v>-2.75</v>
      </c>
      <c r="O1165" s="166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8"/>
    </row>
    <row r="1166" spans="2:27" ht="20.100000000000001" hidden="1" customHeight="1">
      <c r="B1166" s="208">
        <v>3</v>
      </c>
      <c r="C1166" s="209" t="str">
        <f>IF('لیست کنترل نمرات مستمر و پایانی'!$G$1&gt;0,'لیست کنترل نمرات مستمر و پایانی'!$G$1,"-----")</f>
        <v>فلسفه</v>
      </c>
      <c r="D1166" s="210"/>
      <c r="E1166" s="210"/>
      <c r="F1166" s="211"/>
      <c r="G1166" s="212">
        <f>IF(J1166="--","--",'لیست کنترل نمرات مستمر و پایانی'!$G$2)</f>
        <v>2</v>
      </c>
      <c r="H1166" s="213">
        <f>IF('لیست کنترل نمرات مستمر و پایانی'!$G$46&gt;0,'لیست کنترل نمرات مستمر و پایانی'!$G$46,"--")</f>
        <v>6</v>
      </c>
      <c r="I1166" s="213">
        <f>IF('لیست کنترل نمرات مستمر و پایانی'!$H$46&gt;0,'لیست کنترل نمرات مستمر و پایانی'!$H$46,"--")</f>
        <v>1</v>
      </c>
      <c r="J1166" s="213">
        <f>IF('4'!$G$46&gt;0,'4'!$G$46,"--")</f>
        <v>2.75</v>
      </c>
      <c r="K1166" s="167">
        <f>IF(J1166="--","--",'4'!$G$48)</f>
        <v>13.25</v>
      </c>
      <c r="L1166" s="167"/>
      <c r="M1166" s="213">
        <f>IF(J1166="--","--",رتبه!$AS$46)</f>
        <v>41</v>
      </c>
      <c r="N1166" s="214">
        <f t="shared" si="42"/>
        <v>-10.5</v>
      </c>
      <c r="O1166" s="166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8"/>
    </row>
    <row r="1167" spans="2:27" ht="20.100000000000001" hidden="1" customHeight="1">
      <c r="B1167" s="200">
        <v>4</v>
      </c>
      <c r="C1167" s="201" t="str">
        <f>IF('لیست کنترل نمرات مستمر و پایانی'!$I$1&gt;0,'لیست کنترل نمرات مستمر و پایانی'!$I$1,"-----")</f>
        <v>منطق</v>
      </c>
      <c r="D1167" s="202"/>
      <c r="E1167" s="202"/>
      <c r="F1167" s="203"/>
      <c r="G1167" s="204">
        <f>IF(J1167="--","--",'لیست کنترل نمرات مستمر و پایانی'!$I$2)</f>
        <v>1</v>
      </c>
      <c r="H1167" s="205">
        <f>IF('لیست کنترل نمرات مستمر و پایانی'!$I$46&gt;0,'لیست کنترل نمرات مستمر و پایانی'!$I$46,"--")</f>
        <v>15</v>
      </c>
      <c r="I1167" s="205">
        <f>IF('لیست کنترل نمرات مستمر و پایانی'!$J$46&gt;0,'لیست کنترل نمرات مستمر و پایانی'!$J$46,"--")</f>
        <v>20</v>
      </c>
      <c r="J1167" s="205">
        <f>IF('4'!$I$46&gt;0,'4'!$I$46,"--")</f>
        <v>18.5</v>
      </c>
      <c r="K1167" s="206">
        <f>IF(J1167="--","--",'4'!$I$48)</f>
        <v>18</v>
      </c>
      <c r="L1167" s="206"/>
      <c r="M1167" s="205">
        <f>IF(J1167="--","--",رتبه!$AU$46)</f>
        <v>23</v>
      </c>
      <c r="N1167" s="207">
        <f t="shared" si="42"/>
        <v>0.5</v>
      </c>
      <c r="O1167" s="166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8"/>
    </row>
    <row r="1168" spans="2:27" ht="20.100000000000001" hidden="1" customHeight="1">
      <c r="B1168" s="208">
        <v>5</v>
      </c>
      <c r="C1168" s="209" t="str">
        <f>IF('لیست کنترل نمرات مستمر و پایانی'!$K$1&gt;0,'لیست کنترل نمرات مستمر و پایانی'!$K$1,"-----")</f>
        <v>جامعه شناسی</v>
      </c>
      <c r="D1168" s="210"/>
      <c r="E1168" s="210"/>
      <c r="F1168" s="211"/>
      <c r="G1168" s="212">
        <f>IF(J1168="--","--",'لیست کنترل نمرات مستمر و پایانی'!$K$2)</f>
        <v>3</v>
      </c>
      <c r="H1168" s="213">
        <f>IF('لیست کنترل نمرات مستمر و پایانی'!$K$46&gt;0,'لیست کنترل نمرات مستمر و پایانی'!$K$46,"--")</f>
        <v>16</v>
      </c>
      <c r="I1168" s="213">
        <f>IF('لیست کنترل نمرات مستمر و پایانی'!$L$46&gt;0,'لیست کنترل نمرات مستمر و پایانی'!$L$46,"--")</f>
        <v>8</v>
      </c>
      <c r="J1168" s="213">
        <f>IF('4'!$K$46&gt;0,'4'!$K$46,"--")</f>
        <v>10.75</v>
      </c>
      <c r="K1168" s="167">
        <f>IF(J1168="--","--",'4'!$K$48)</f>
        <v>14.25</v>
      </c>
      <c r="L1168" s="167"/>
      <c r="M1168" s="213">
        <f>IF(J1168="--","--",رتبه!$AW$46)</f>
        <v>29</v>
      </c>
      <c r="N1168" s="214">
        <f t="shared" si="42"/>
        <v>-3.5</v>
      </c>
      <c r="O1168" s="166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8"/>
    </row>
    <row r="1169" spans="2:27" ht="20.100000000000001" hidden="1" customHeight="1">
      <c r="B1169" s="200">
        <v>6</v>
      </c>
      <c r="C1169" s="201" t="str">
        <f>IF('لیست کنترل نمرات مستمر و پایانی'!$M$1&gt;0,'لیست کنترل نمرات مستمر و پایانی'!$M$1,"-----")</f>
        <v>روان شناسی</v>
      </c>
      <c r="D1169" s="202"/>
      <c r="E1169" s="202"/>
      <c r="F1169" s="203"/>
      <c r="G1169" s="204">
        <f>IF(J1169="--","--",'لیست کنترل نمرات مستمر و پایانی'!$M$2)</f>
        <v>3</v>
      </c>
      <c r="H1169" s="205">
        <f>IF('لیست کنترل نمرات مستمر و پایانی'!$M$46&gt;0,'لیست کنترل نمرات مستمر و پایانی'!$M$46,"--")</f>
        <v>11</v>
      </c>
      <c r="I1169" s="205">
        <f>IF('لیست کنترل نمرات مستمر و پایانی'!$N$46&gt;0,'لیست کنترل نمرات مستمر و پایانی'!$N$46,"--")</f>
        <v>9</v>
      </c>
      <c r="J1169" s="205">
        <f>IF('4'!$M$46&gt;0,'4'!$M$46,"--")</f>
        <v>9.75</v>
      </c>
      <c r="K1169" s="206">
        <f>IF(J1169="--","--",'4'!$M$48)</f>
        <v>12.25</v>
      </c>
      <c r="L1169" s="206"/>
      <c r="M1169" s="205">
        <f>IF(J1169="--","--",رتبه!$AY$46)</f>
        <v>26</v>
      </c>
      <c r="N1169" s="207">
        <f t="shared" si="42"/>
        <v>-2.5</v>
      </c>
      <c r="O1169" s="166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8"/>
    </row>
    <row r="1170" spans="2:27" ht="20.100000000000001" hidden="1" customHeight="1">
      <c r="B1170" s="208">
        <v>7</v>
      </c>
      <c r="C1170" s="209" t="str">
        <f>IF('لیست کنترل نمرات مستمر و پایانی'!$O$1&gt;0,'لیست کنترل نمرات مستمر و پایانی'!$O$1,"-----")</f>
        <v>زبان انگلیسی</v>
      </c>
      <c r="D1170" s="210"/>
      <c r="E1170" s="210"/>
      <c r="F1170" s="211"/>
      <c r="G1170" s="212">
        <f>IF(J1170="--","--",'لیست کنترل نمرات مستمر و پایانی'!$O$2)</f>
        <v>1</v>
      </c>
      <c r="H1170" s="213">
        <f>IF('لیست کنترل نمرات مستمر و پایانی'!$O$46&gt;0,'لیست کنترل نمرات مستمر و پایانی'!$O$46,"--")</f>
        <v>16</v>
      </c>
      <c r="I1170" s="213">
        <f>IF('لیست کنترل نمرات مستمر و پایانی'!$P$46&gt;0,'لیست کنترل نمرات مستمر و پایانی'!$P$46,"--")</f>
        <v>8</v>
      </c>
      <c r="J1170" s="213">
        <f>IF('4'!$O$46&gt;0,'4'!$O$46,"--")</f>
        <v>10.75</v>
      </c>
      <c r="K1170" s="167">
        <f>IF(J1170="--","--",'4'!$O$48)</f>
        <v>11.25</v>
      </c>
      <c r="L1170" s="167"/>
      <c r="M1170" s="213">
        <f>IF(J1170="--","--",رتبه!$BA$46)</f>
        <v>19</v>
      </c>
      <c r="N1170" s="214">
        <f t="shared" si="42"/>
        <v>-0.5</v>
      </c>
      <c r="O1170" s="166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8"/>
    </row>
    <row r="1171" spans="2:27" ht="20.100000000000001" hidden="1" customHeight="1">
      <c r="B1171" s="200">
        <v>8</v>
      </c>
      <c r="C1171" s="201" t="str">
        <f>IF('لیست کنترل نمرات مستمر و پایانی'!$Q$1&gt;0,'لیست کنترل نمرات مستمر و پایانی'!$Q$1,"-----")</f>
        <v>ادبیات فارسی</v>
      </c>
      <c r="D1171" s="202"/>
      <c r="E1171" s="202"/>
      <c r="F1171" s="203"/>
      <c r="G1171" s="204">
        <f>IF(J1171="--","--",'لیست کنترل نمرات مستمر و پایانی'!$Q$2)</f>
        <v>2</v>
      </c>
      <c r="H1171" s="205">
        <f>IF('لیست کنترل نمرات مستمر و پایانی'!$Q$46&gt;0,'لیست کنترل نمرات مستمر و پایانی'!$Q$46,"--")</f>
        <v>16</v>
      </c>
      <c r="I1171" s="205">
        <f>IF('لیست کنترل نمرات مستمر و پایانی'!$R$46&gt;0,'لیست کنترل نمرات مستمر و پایانی'!$R$46,"--")</f>
        <v>8</v>
      </c>
      <c r="J1171" s="205">
        <f>IF('4'!$Q$46&gt;0,'4'!$Q$46,"--")</f>
        <v>10.75</v>
      </c>
      <c r="K1171" s="206">
        <f>IF(J1171="--","--",'4'!$Q$48)</f>
        <v>8.25</v>
      </c>
      <c r="L1171" s="206"/>
      <c r="M1171" s="205">
        <f>IF(J1171="--","--",رتبه!$BC$46)</f>
        <v>14</v>
      </c>
      <c r="N1171" s="207">
        <f t="shared" si="42"/>
        <v>2.5</v>
      </c>
      <c r="O1171" s="166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8"/>
    </row>
    <row r="1172" spans="2:27" ht="20.100000000000001" hidden="1" customHeight="1">
      <c r="B1172" s="208">
        <v>9</v>
      </c>
      <c r="C1172" s="209" t="str">
        <f>IF('لیست کنترل نمرات مستمر و پایانی'!$S$1&gt;0,'لیست کنترل نمرات مستمر و پایانی'!$S$1,"-----")</f>
        <v>قافیه و عروض</v>
      </c>
      <c r="D1172" s="210"/>
      <c r="E1172" s="210"/>
      <c r="F1172" s="211"/>
      <c r="G1172" s="212">
        <f>IF(J1172="--","--",'لیست کنترل نمرات مستمر و پایانی'!$S$2)</f>
        <v>2</v>
      </c>
      <c r="H1172" s="213">
        <f>IF('لیست کنترل نمرات مستمر و پایانی'!$S$46&gt;0,'لیست کنترل نمرات مستمر و پایانی'!$S$46,"--")</f>
        <v>16</v>
      </c>
      <c r="I1172" s="213">
        <f>IF('لیست کنترل نمرات مستمر و پایانی'!$T$46&gt;0,'لیست کنترل نمرات مستمر و پایانی'!$T$46,"--")</f>
        <v>16</v>
      </c>
      <c r="J1172" s="213">
        <f>IF('4'!$S$46&gt;0,'4'!$S$46,"--")</f>
        <v>16</v>
      </c>
      <c r="K1172" s="167">
        <f>IF(J1172="--","--",'4'!$S$48)</f>
        <v>11.5</v>
      </c>
      <c r="L1172" s="167"/>
      <c r="M1172" s="213">
        <f>IF(J1172="--","--",رتبه!$BE$46)</f>
        <v>7</v>
      </c>
      <c r="N1172" s="214">
        <f t="shared" si="42"/>
        <v>4.5</v>
      </c>
      <c r="O1172" s="166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8"/>
    </row>
    <row r="1173" spans="2:27" ht="20.100000000000001" hidden="1" customHeight="1">
      <c r="B1173" s="200">
        <v>10</v>
      </c>
      <c r="C1173" s="201" t="str">
        <f>IF('لیست کنترل نمرات مستمر و پایانی'!$U$1&gt;0,'لیست کنترل نمرات مستمر و پایانی'!$U$1,"-----")</f>
        <v>عربی</v>
      </c>
      <c r="D1173" s="202"/>
      <c r="E1173" s="202"/>
      <c r="F1173" s="203"/>
      <c r="G1173" s="204">
        <f>IF(J1173="--","--",'لیست کنترل نمرات مستمر و پایانی'!$U$2)</f>
        <v>2</v>
      </c>
      <c r="H1173" s="205">
        <f>IF('لیست کنترل نمرات مستمر و پایانی'!$U$46&gt;0,'لیست کنترل نمرات مستمر و پایانی'!$U$46,"--")</f>
        <v>16</v>
      </c>
      <c r="I1173" s="205">
        <f>IF('لیست کنترل نمرات مستمر و پایانی'!$V$46&gt;0,'لیست کنترل نمرات مستمر و پایانی'!$V$46,"--")</f>
        <v>16</v>
      </c>
      <c r="J1173" s="205">
        <f>IF('4'!$U$46&gt;0,'4'!$U$46,"--")</f>
        <v>16</v>
      </c>
      <c r="K1173" s="206">
        <f>IF(J1173="--","--",'4'!$U$48)</f>
        <v>19.25</v>
      </c>
      <c r="L1173" s="206"/>
      <c r="M1173" s="205">
        <f>IF(J1173="--","--",رتبه!$BG$46)</f>
        <v>40</v>
      </c>
      <c r="N1173" s="207">
        <f t="shared" si="42"/>
        <v>-3.25</v>
      </c>
      <c r="O1173" s="166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8"/>
    </row>
    <row r="1174" spans="2:27" ht="20.100000000000001" hidden="1" customHeight="1">
      <c r="B1174" s="208">
        <v>11</v>
      </c>
      <c r="C1174" s="209" t="str">
        <f>IF('لیست کنترل نمرات مستمر و پایانی'!$W$1&gt;0,'لیست کنترل نمرات مستمر و پایانی'!$W$1,"-----")</f>
        <v>ریاضی</v>
      </c>
      <c r="D1174" s="210"/>
      <c r="E1174" s="210"/>
      <c r="F1174" s="211"/>
      <c r="G1174" s="212">
        <f>IF(J1174="--","--",'لیست کنترل نمرات مستمر و پایانی'!$W$2)</f>
        <v>4</v>
      </c>
      <c r="H1174" s="213">
        <f>IF('لیست کنترل نمرات مستمر و پایانی'!$W$46&gt;0,'لیست کنترل نمرات مستمر و پایانی'!$W$46,"--")</f>
        <v>16</v>
      </c>
      <c r="I1174" s="213">
        <f>IF('لیست کنترل نمرات مستمر و پایانی'!$X$46&gt;0,'لیست کنترل نمرات مستمر و پایانی'!$X$46,"--")</f>
        <v>16</v>
      </c>
      <c r="J1174" s="213">
        <f>IF('4'!$W$46&gt;0,'4'!$W$46,"--")</f>
        <v>16</v>
      </c>
      <c r="K1174" s="167">
        <f>IF(J1174="--","--",'4'!$W$48)</f>
        <v>12.5</v>
      </c>
      <c r="L1174" s="167"/>
      <c r="M1174" s="213">
        <f>IF(J1174="--","--",رتبه!$BI$46)</f>
        <v>9</v>
      </c>
      <c r="N1174" s="214">
        <f t="shared" si="42"/>
        <v>3.5</v>
      </c>
      <c r="O1174" s="166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8"/>
    </row>
    <row r="1175" spans="2:27" ht="20.100000000000001" hidden="1" customHeight="1">
      <c r="B1175" s="200">
        <v>12</v>
      </c>
      <c r="C1175" s="201" t="str">
        <f>IF('لیست کنترل نمرات مستمر و پایانی'!$Y$1&gt;0,'لیست کنترل نمرات مستمر و پایانی'!$Y$1,"-----")</f>
        <v>زیست شناسی</v>
      </c>
      <c r="D1175" s="202"/>
      <c r="E1175" s="202"/>
      <c r="F1175" s="203"/>
      <c r="G1175" s="204">
        <f>IF(J1175="--","--",'لیست کنترل نمرات مستمر و پایانی'!$Y$2)</f>
        <v>4</v>
      </c>
      <c r="H1175" s="205">
        <f>IF('لیست کنترل نمرات مستمر و پایانی'!$Y$46&gt;0,'لیست کنترل نمرات مستمر و پایانی'!$Y$46,"--")</f>
        <v>12</v>
      </c>
      <c r="I1175" s="205" t="str">
        <f>IF('لیست کنترل نمرات مستمر و پایانی'!$Z$46&gt;0,'لیست کنترل نمرات مستمر و پایانی'!$Z$46,"--")</f>
        <v>غ م</v>
      </c>
      <c r="J1175" s="205">
        <f>IF('4'!$Y$46&gt;0,'4'!$Y$46,"--")</f>
        <v>12</v>
      </c>
      <c r="K1175" s="206">
        <f>IF(J1175="--","--",'4'!$Y$48)</f>
        <v>17</v>
      </c>
      <c r="L1175" s="206"/>
      <c r="M1175" s="205">
        <f>IF(J1175="--","--",رتبه!$BK$46)</f>
        <v>36</v>
      </c>
      <c r="N1175" s="207">
        <f t="shared" si="42"/>
        <v>-5</v>
      </c>
      <c r="O1175" s="166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8"/>
    </row>
    <row r="1176" spans="2:27" ht="20.100000000000001" hidden="1" customHeight="1">
      <c r="B1176" s="208">
        <v>13</v>
      </c>
      <c r="C1176" s="209" t="str">
        <f>IF('لیست کنترل نمرات مستمر و پایانی'!$AA$1&gt;0,'لیست کنترل نمرات مستمر و پایانی'!$AA$1,"-----")</f>
        <v>جغرافیای استان</v>
      </c>
      <c r="D1176" s="210"/>
      <c r="E1176" s="210"/>
      <c r="F1176" s="211"/>
      <c r="G1176" s="212">
        <f>IF(J1176="--","--",'لیست کنترل نمرات مستمر و پایانی'!$AA$2)</f>
        <v>3</v>
      </c>
      <c r="H1176" s="213">
        <f>IF('لیست کنترل نمرات مستمر و پایانی'!$AA$46&gt;0,'لیست کنترل نمرات مستمر و پایانی'!$AA$46,"--")</f>
        <v>10</v>
      </c>
      <c r="I1176" s="213">
        <f>IF('لیست کنترل نمرات مستمر و پایانی'!$AB$46&gt;0,'لیست کنترل نمرات مستمر و پایانی'!$AB$46,"--")</f>
        <v>10</v>
      </c>
      <c r="J1176" s="213">
        <f>IF('4'!$AA$46&gt;0,'4'!$AA$46,"--")</f>
        <v>10</v>
      </c>
      <c r="K1176" s="167">
        <f>IF(J1176="--","--",'4'!$AA$48)</f>
        <v>16.5</v>
      </c>
      <c r="L1176" s="167"/>
      <c r="M1176" s="213">
        <f>IF(J1176="--","--",رتبه!$BM$46)</f>
        <v>30</v>
      </c>
      <c r="N1176" s="214">
        <f t="shared" si="42"/>
        <v>-6.5</v>
      </c>
      <c r="O1176" s="166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8"/>
    </row>
    <row r="1177" spans="2:27" ht="20.100000000000001" hidden="1" customHeight="1">
      <c r="B1177" s="200">
        <v>14</v>
      </c>
      <c r="C1177" s="201" t="str">
        <f>IF('لیست کنترل نمرات مستمر و پایانی'!$AC$1&gt;0,'لیست کنترل نمرات مستمر و پایانی'!$AC$1,"-----")</f>
        <v>نگارش</v>
      </c>
      <c r="D1177" s="202"/>
      <c r="E1177" s="202"/>
      <c r="F1177" s="203"/>
      <c r="G1177" s="204">
        <f>IF(J1177="--","--",'لیست کنترل نمرات مستمر و پایانی'!$AC$2)</f>
        <v>2</v>
      </c>
      <c r="H1177" s="205">
        <f>IF('لیست کنترل نمرات مستمر و پایانی'!$AC$46&gt;0,'لیست کنترل نمرات مستمر و پایانی'!$AC$46,"--")</f>
        <v>10</v>
      </c>
      <c r="I1177" s="205">
        <f>IF('لیست کنترل نمرات مستمر و پایانی'!$AD$46&gt;0,'لیست کنترل نمرات مستمر و پایانی'!$AD$46,"--")</f>
        <v>10</v>
      </c>
      <c r="J1177" s="205">
        <f>IF('4'!$AC$46&gt;0,'4'!$AC$46,"--")</f>
        <v>10</v>
      </c>
      <c r="K1177" s="206">
        <f>IF(J1177="--","--",'4'!$AC$48)</f>
        <v>19.75</v>
      </c>
      <c r="L1177" s="206"/>
      <c r="M1177" s="205">
        <f>IF(J1177="--","--",رتبه!$BO$46)</f>
        <v>42</v>
      </c>
      <c r="N1177" s="207">
        <f t="shared" si="42"/>
        <v>-9.75</v>
      </c>
      <c r="O1177" s="166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8"/>
    </row>
    <row r="1178" spans="2:27" ht="20.100000000000001" hidden="1" customHeight="1">
      <c r="B1178" s="208">
        <v>15</v>
      </c>
      <c r="C1178" s="209" t="str">
        <f>IF('لیست کنترل نمرات مستمر و پایانی'!$AE$1&gt;0,'لیست کنترل نمرات مستمر و پایانی'!$AE$1,"-----")</f>
        <v>متون ادبی</v>
      </c>
      <c r="D1178" s="210"/>
      <c r="E1178" s="210"/>
      <c r="F1178" s="211"/>
      <c r="G1178" s="212">
        <f>IF(J1178="--","--",'لیست کنترل نمرات مستمر و پایانی'!$AE$2)</f>
        <v>2</v>
      </c>
      <c r="H1178" s="213">
        <f>IF('لیست کنترل نمرات مستمر و پایانی'!$AE$46&gt;0,'لیست کنترل نمرات مستمر و پایانی'!$AE$46,"--")</f>
        <v>20</v>
      </c>
      <c r="I1178" s="213">
        <f>IF('لیست کنترل نمرات مستمر و پایانی'!$AF$46&gt;0,'لیست کنترل نمرات مستمر و پایانی'!$AF$46,"--")</f>
        <v>18</v>
      </c>
      <c r="J1178" s="213">
        <f>IF('4'!$AE$46&gt;0,'4'!$AE$46,"--")</f>
        <v>18.75</v>
      </c>
      <c r="K1178" s="167">
        <f>IF(J1178="--","--",'4'!$AE$48)</f>
        <v>19.25</v>
      </c>
      <c r="L1178" s="167"/>
      <c r="M1178" s="213">
        <f>IF(J1178="--","--",رتبه!$BQ$46)</f>
        <v>31</v>
      </c>
      <c r="N1178" s="214">
        <f t="shared" si="42"/>
        <v>-0.5</v>
      </c>
      <c r="O1178" s="166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8"/>
    </row>
    <row r="1179" spans="2:27" ht="20.100000000000001" hidden="1" customHeight="1">
      <c r="B1179" s="200">
        <v>16</v>
      </c>
      <c r="C1179" s="201" t="str">
        <f>IF('لیست کنترل نمرات مستمر و پایانی'!$AG$1&gt;0,'لیست کنترل نمرات مستمر و پایانی'!$AG$1,"-----")</f>
        <v>آمادگی دفاعی</v>
      </c>
      <c r="D1179" s="202"/>
      <c r="E1179" s="202"/>
      <c r="F1179" s="203"/>
      <c r="G1179" s="204">
        <f>IF(J1179="--","--",'لیست کنترل نمرات مستمر و پایانی'!$AG$2)</f>
        <v>3</v>
      </c>
      <c r="H1179" s="205">
        <f>IF('لیست کنترل نمرات مستمر و پایانی'!$AG$46&gt;0,'لیست کنترل نمرات مستمر و پایانی'!$AG$46,"--")</f>
        <v>20</v>
      </c>
      <c r="I1179" s="205">
        <f>IF('لیست کنترل نمرات مستمر و پایانی'!$AH$46&gt;0,'لیست کنترل نمرات مستمر و پایانی'!$AH$46,"--")</f>
        <v>20</v>
      </c>
      <c r="J1179" s="205">
        <f>IF('4'!$AG$46&gt;0,'4'!$AG$46,"--")</f>
        <v>20</v>
      </c>
      <c r="K1179" s="206">
        <f>IF(J1179="--","--",'4'!$AG$48)</f>
        <v>17.25</v>
      </c>
      <c r="L1179" s="206"/>
      <c r="M1179" s="205">
        <f>IF(J1179="--","--",رتبه!$BS$46)</f>
        <v>1</v>
      </c>
      <c r="N1179" s="207">
        <f t="shared" si="42"/>
        <v>2.75</v>
      </c>
      <c r="O1179" s="166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8"/>
    </row>
    <row r="1180" spans="2:27" ht="20.100000000000001" hidden="1" customHeight="1">
      <c r="B1180" s="208">
        <v>17</v>
      </c>
      <c r="C1180" s="209" t="str">
        <f>IF('لیست کنترل نمرات مستمر و پایانی'!$AI$1&gt;0,'لیست کنترل نمرات مستمر و پایانی'!$AI$1,"-----")</f>
        <v>تاریخ</v>
      </c>
      <c r="D1180" s="210"/>
      <c r="E1180" s="210"/>
      <c r="F1180" s="211"/>
      <c r="G1180" s="212">
        <f>IF(J1180="--","--",'لیست کنترل نمرات مستمر و پایانی'!$AI$2)</f>
        <v>2</v>
      </c>
      <c r="H1180" s="213">
        <f>IF('لیست کنترل نمرات مستمر و پایانی'!$AI$46&gt;0,'لیست کنترل نمرات مستمر و پایانی'!$AI$46,"--")</f>
        <v>10</v>
      </c>
      <c r="I1180" s="213">
        <f>IF('لیست کنترل نمرات مستمر و پایانی'!$AJ$46&gt;0,'لیست کنترل نمرات مستمر و پایانی'!$AJ$46,"--")</f>
        <v>10</v>
      </c>
      <c r="J1180" s="213">
        <f>IF('4'!$AI$46&gt;0,'4'!$AI$46,"--")</f>
        <v>10</v>
      </c>
      <c r="K1180" s="167">
        <f>IF(J1180="--","--",'4'!$AI$48)</f>
        <v>18.75</v>
      </c>
      <c r="L1180" s="167"/>
      <c r="M1180" s="213">
        <f>IF(J1180="--","--",رتبه!$BU$46)</f>
        <v>42</v>
      </c>
      <c r="N1180" s="214">
        <f t="shared" si="42"/>
        <v>-8.75</v>
      </c>
      <c r="O1180" s="166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8"/>
    </row>
    <row r="1181" spans="2:27" ht="20.100000000000001" hidden="1" customHeight="1">
      <c r="B1181" s="200">
        <v>18</v>
      </c>
      <c r="C1181" s="201" t="str">
        <f>IF('لیست کنترل نمرات مستمر و پایانی'!$AK$1&gt;0,'لیست کنترل نمرات مستمر و پایانی'!$AK$1,"-----")</f>
        <v>تربیت بدنی</v>
      </c>
      <c r="D1181" s="202"/>
      <c r="E1181" s="202"/>
      <c r="F1181" s="203"/>
      <c r="G1181" s="204">
        <f>IF(J1181="--","--",'لیست کنترل نمرات مستمر و پایانی'!$AK$2)</f>
        <v>2</v>
      </c>
      <c r="H1181" s="205" t="str">
        <f>IF('لیست کنترل نمرات مستمر و پایانی'!$AK$46&gt;0,'لیست کنترل نمرات مستمر و پایانی'!$AK$46,"--")</f>
        <v>--</v>
      </c>
      <c r="I1181" s="205">
        <f>IF('لیست کنترل نمرات مستمر و پایانی'!$AL$46&gt;0,'لیست کنترل نمرات مستمر و پایانی'!$AL$46,"--")</f>
        <v>20</v>
      </c>
      <c r="J1181" s="205">
        <f>IF('4'!$AK$46&gt;0,'4'!$AK$46,"--")</f>
        <v>20</v>
      </c>
      <c r="K1181" s="206">
        <f>IF(J1181="--","--",'4'!$AK$48)</f>
        <v>18.75</v>
      </c>
      <c r="L1181" s="206"/>
      <c r="M1181" s="205">
        <f>IF(J1181="--","--",رتبه!$BW$46)</f>
        <v>1</v>
      </c>
      <c r="N1181" s="207">
        <f t="shared" si="42"/>
        <v>1.25</v>
      </c>
      <c r="O1181" s="166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8"/>
    </row>
    <row r="1182" spans="2:27" ht="20.100000000000001" hidden="1" customHeight="1" thickBot="1">
      <c r="B1182" s="215">
        <v>19</v>
      </c>
      <c r="C1182" s="216" t="str">
        <f>IF('لیست کنترل نمرات مستمر و پایانی'!$AM$1&gt;0,'لیست کنترل نمرات مستمر و پایانی'!$AM$1,"-----")</f>
        <v>انضباط</v>
      </c>
      <c r="D1182" s="217"/>
      <c r="E1182" s="217"/>
      <c r="F1182" s="218"/>
      <c r="G1182" s="219">
        <f>IF(J1182="--","--",'لیست کنترل نمرات مستمر و پایانی'!$AM$2)</f>
        <v>2</v>
      </c>
      <c r="H1182" s="220" t="str">
        <f>IF('لیست کنترل نمرات مستمر و پایانی'!$AM$46&gt;0,'لیست کنترل نمرات مستمر و پایانی'!$AM$46,"--")</f>
        <v>--</v>
      </c>
      <c r="I1182" s="220">
        <f>IF('لیست کنترل نمرات مستمر و پایانی'!$AN$46&gt;0,'لیست کنترل نمرات مستمر و پایانی'!$AN$46,"--")</f>
        <v>15</v>
      </c>
      <c r="J1182" s="220">
        <f>IF('4'!$AM$46&gt;0,'4'!$AM$46,"--")</f>
        <v>15</v>
      </c>
      <c r="K1182" s="181">
        <f>IF(J1182="--","--",'4'!$AM$48)</f>
        <v>14.5</v>
      </c>
      <c r="L1182" s="181"/>
      <c r="M1182" s="220">
        <f>IF(J1182="--","--",رتبه!$BY$46)</f>
        <v>25</v>
      </c>
      <c r="N1182" s="221">
        <f t="shared" si="42"/>
        <v>0.5</v>
      </c>
      <c r="O1182" s="222"/>
      <c r="P1182" s="181"/>
      <c r="Q1182" s="181"/>
      <c r="R1182" s="181"/>
      <c r="S1182" s="181"/>
      <c r="T1182" s="181"/>
      <c r="U1182" s="181"/>
      <c r="V1182" s="181"/>
      <c r="W1182" s="181"/>
      <c r="X1182" s="181"/>
      <c r="Y1182" s="181"/>
      <c r="Z1182" s="181"/>
      <c r="AA1182" s="182"/>
    </row>
    <row r="1183" spans="2:27" ht="20.100000000000001" hidden="1" customHeight="1">
      <c r="B1183" s="223"/>
      <c r="C1183" s="224"/>
      <c r="D1183" s="224"/>
      <c r="E1183" s="224"/>
      <c r="F1183" s="224"/>
      <c r="G1183" s="225"/>
      <c r="H1183" s="223"/>
      <c r="I1183" s="223"/>
      <c r="J1183" s="223"/>
      <c r="K1183" s="223"/>
      <c r="L1183" s="223"/>
      <c r="M1183" s="223"/>
      <c r="N1183" s="223"/>
      <c r="O1183" s="223"/>
      <c r="P1183" s="223"/>
      <c r="Q1183" s="223"/>
      <c r="R1183" s="223"/>
      <c r="S1183" s="223"/>
      <c r="T1183" s="223"/>
      <c r="U1183" s="223"/>
      <c r="V1183" s="223"/>
      <c r="W1183" s="223"/>
      <c r="X1183" s="223"/>
      <c r="Y1183" s="223"/>
      <c r="Z1183" s="223"/>
      <c r="AA1183" s="223"/>
    </row>
    <row r="1184" spans="2:27" ht="20.100000000000001" hidden="1" customHeight="1"/>
    <row r="1185" ht="20.100000000000001" hidden="1" customHeight="1"/>
    <row r="1186" ht="20.100000000000001" hidden="1" customHeight="1"/>
    <row r="1187" ht="20.100000000000001" hidden="1" customHeight="1"/>
    <row r="1188" ht="20.100000000000001" hidden="1" customHeight="1"/>
    <row r="1189" ht="20.100000000000001" hidden="1" customHeight="1"/>
    <row r="1190" ht="20.100000000000001" hidden="1" customHeight="1"/>
    <row r="1191" ht="20.100000000000001" hidden="1" customHeight="1"/>
    <row r="1192" ht="20.100000000000001" hidden="1" customHeight="1"/>
    <row r="1193" ht="20.100000000000001" hidden="1" customHeight="1"/>
    <row r="1194" ht="20.100000000000001" hidden="1" customHeight="1"/>
    <row r="1195" ht="20.100000000000001" hidden="1" customHeight="1"/>
    <row r="1196" ht="20.100000000000001" hidden="1" customHeight="1"/>
    <row r="1197" ht="20.100000000000001" hidden="1" customHeight="1"/>
    <row r="1198" ht="20.100000000000001" hidden="1" customHeight="1"/>
    <row r="1199" ht="20.100000000000001" hidden="1" customHeight="1"/>
    <row r="1200" ht="20.100000000000001" hidden="1" customHeight="1"/>
    <row r="1201" ht="20.100000000000001" hidden="1" customHeight="1"/>
    <row r="1202" ht="20.100000000000001" hidden="1" customHeight="1"/>
    <row r="1203" ht="20.100000000000001" hidden="1" customHeight="1"/>
    <row r="1204" ht="20.100000000000001" hidden="1" customHeight="1"/>
    <row r="1205" ht="20.100000000000001" hidden="1" customHeight="1"/>
    <row r="1206" ht="20.100000000000001" hidden="1" customHeight="1"/>
    <row r="1207" ht="20.100000000000001" hidden="1" customHeight="1"/>
    <row r="1208" ht="20.100000000000001" hidden="1" customHeight="1"/>
    <row r="1209" ht="20.100000000000001" hidden="1" customHeight="1"/>
    <row r="1210" ht="20.100000000000001" hidden="1" customHeight="1"/>
    <row r="1211" ht="20.100000000000001" hidden="1" customHeight="1"/>
  </sheetData>
  <sheetProtection algorithmName="SHA-512" hashValue="IcmtjMCK+4v7yR5kFCGBj9Zl+SXzCBo2t1+V0VChCNIFYugAu1PzBT1jbNv/r2DaNhUg28KGkcRVMyUz3li07w==" saltValue="RGJq41ISYJEF5XcHt6AJlg==" spinCount="100000" sheet="1" objects="1" scenarios="1"/>
  <mergeCells count="2752">
    <mergeCell ref="C53:F53"/>
    <mergeCell ref="C54:F54"/>
    <mergeCell ref="C21:F21"/>
    <mergeCell ref="C16:F16"/>
    <mergeCell ref="C17:F17"/>
    <mergeCell ref="C18:F18"/>
    <mergeCell ref="C13:F13"/>
    <mergeCell ref="C14:F14"/>
    <mergeCell ref="C15:F15"/>
    <mergeCell ref="K22:L22"/>
    <mergeCell ref="K23:L23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C19:F19"/>
    <mergeCell ref="C41:F41"/>
    <mergeCell ref="C42:F42"/>
    <mergeCell ref="C43:F43"/>
    <mergeCell ref="C44:F44"/>
    <mergeCell ref="C45:F45"/>
    <mergeCell ref="C50:F50"/>
    <mergeCell ref="C51:F51"/>
    <mergeCell ref="C40:F40"/>
    <mergeCell ref="K54:L54"/>
    <mergeCell ref="B2:G7"/>
    <mergeCell ref="C25:F25"/>
    <mergeCell ref="C26:F26"/>
    <mergeCell ref="C27:F27"/>
    <mergeCell ref="C22:F22"/>
    <mergeCell ref="C23:F23"/>
    <mergeCell ref="C24:F24"/>
    <mergeCell ref="C8:F8"/>
    <mergeCell ref="B30:G35"/>
    <mergeCell ref="C20:F20"/>
    <mergeCell ref="K10:L10"/>
    <mergeCell ref="K11:L11"/>
    <mergeCell ref="K12:L12"/>
    <mergeCell ref="K13:L13"/>
    <mergeCell ref="K14:L14"/>
    <mergeCell ref="K15:L15"/>
    <mergeCell ref="C10:F10"/>
    <mergeCell ref="C11:F11"/>
    <mergeCell ref="C12:F12"/>
    <mergeCell ref="K8:L8"/>
    <mergeCell ref="C9:F9"/>
    <mergeCell ref="K9:L9"/>
    <mergeCell ref="I5:K5"/>
    <mergeCell ref="I6:K6"/>
    <mergeCell ref="L3:Q3"/>
    <mergeCell ref="L4:Q4"/>
    <mergeCell ref="L5:Q5"/>
    <mergeCell ref="L6:Q6"/>
    <mergeCell ref="I7:AA7"/>
    <mergeCell ref="R2:R6"/>
    <mergeCell ref="O8:AA27"/>
    <mergeCell ref="I2:Q2"/>
    <mergeCell ref="I3:K3"/>
    <mergeCell ref="I4:K4"/>
    <mergeCell ref="S2:U2"/>
    <mergeCell ref="S3:U3"/>
    <mergeCell ref="S4:U4"/>
    <mergeCell ref="S5:U5"/>
    <mergeCell ref="S6:U6"/>
    <mergeCell ref="V2:AA2"/>
    <mergeCell ref="V3:AA3"/>
    <mergeCell ref="V4:AA4"/>
    <mergeCell ref="V5:AA5"/>
    <mergeCell ref="V6:AA6"/>
    <mergeCell ref="H2:H7"/>
    <mergeCell ref="H30:H35"/>
    <mergeCell ref="I30:Q30"/>
    <mergeCell ref="R30:R34"/>
    <mergeCell ref="S30:U30"/>
    <mergeCell ref="V30:AA30"/>
    <mergeCell ref="I31:K31"/>
    <mergeCell ref="L31:Q31"/>
    <mergeCell ref="S31:U31"/>
    <mergeCell ref="V31:AA31"/>
    <mergeCell ref="I32:K32"/>
    <mergeCell ref="L32:Q32"/>
    <mergeCell ref="S32:U32"/>
    <mergeCell ref="V32:AA32"/>
    <mergeCell ref="I33:K33"/>
    <mergeCell ref="L33:Q33"/>
    <mergeCell ref="S33:U33"/>
    <mergeCell ref="V33:AA33"/>
    <mergeCell ref="I34:K34"/>
    <mergeCell ref="L34:Q34"/>
    <mergeCell ref="S34:U34"/>
    <mergeCell ref="V34:AA34"/>
    <mergeCell ref="I35:AA35"/>
    <mergeCell ref="C36:F36"/>
    <mergeCell ref="K36:L36"/>
    <mergeCell ref="O36:AA55"/>
    <mergeCell ref="C37:F37"/>
    <mergeCell ref="K37:L37"/>
    <mergeCell ref="C38:F38"/>
    <mergeCell ref="K38:L38"/>
    <mergeCell ref="C39:F39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C52:F52"/>
    <mergeCell ref="K52:L52"/>
    <mergeCell ref="K53:L53"/>
    <mergeCell ref="C55:F55"/>
    <mergeCell ref="C46:F46"/>
    <mergeCell ref="C47:F47"/>
    <mergeCell ref="C48:F48"/>
    <mergeCell ref="C49:F49"/>
    <mergeCell ref="K55:L55"/>
    <mergeCell ref="B57:G62"/>
    <mergeCell ref="H57:H62"/>
    <mergeCell ref="I57:Q57"/>
    <mergeCell ref="R57:R61"/>
    <mergeCell ref="S57:U57"/>
    <mergeCell ref="V57:AA57"/>
    <mergeCell ref="I58:K58"/>
    <mergeCell ref="L58:Q58"/>
    <mergeCell ref="S58:U58"/>
    <mergeCell ref="V58:AA58"/>
    <mergeCell ref="I59:K59"/>
    <mergeCell ref="L59:Q59"/>
    <mergeCell ref="S59:U59"/>
    <mergeCell ref="V59:AA59"/>
    <mergeCell ref="I60:K60"/>
    <mergeCell ref="L60:Q60"/>
    <mergeCell ref="S60:U60"/>
    <mergeCell ref="V60:AA60"/>
    <mergeCell ref="I61:K61"/>
    <mergeCell ref="L61:Q61"/>
    <mergeCell ref="S61:U61"/>
    <mergeCell ref="V61:AA61"/>
    <mergeCell ref="I62:AA62"/>
    <mergeCell ref="C63:F63"/>
    <mergeCell ref="K63:L63"/>
    <mergeCell ref="O63:AA82"/>
    <mergeCell ref="C64:F64"/>
    <mergeCell ref="K64:L64"/>
    <mergeCell ref="C65:F65"/>
    <mergeCell ref="K65:L65"/>
    <mergeCell ref="C66:F66"/>
    <mergeCell ref="K66:L66"/>
    <mergeCell ref="C67:F67"/>
    <mergeCell ref="K67:L67"/>
    <mergeCell ref="C68:F68"/>
    <mergeCell ref="K68:L68"/>
    <mergeCell ref="C69:F69"/>
    <mergeCell ref="K69:L69"/>
    <mergeCell ref="C70:F70"/>
    <mergeCell ref="K70:L70"/>
    <mergeCell ref="C71:F71"/>
    <mergeCell ref="K71:L71"/>
    <mergeCell ref="C72:F72"/>
    <mergeCell ref="K72:L72"/>
    <mergeCell ref="C73:F73"/>
    <mergeCell ref="K73:L73"/>
    <mergeCell ref="C79:F79"/>
    <mergeCell ref="K79:L79"/>
    <mergeCell ref="C80:F80"/>
    <mergeCell ref="K80:L80"/>
    <mergeCell ref="C81:F81"/>
    <mergeCell ref="K81:L81"/>
    <mergeCell ref="C82:F82"/>
    <mergeCell ref="K82:L82"/>
    <mergeCell ref="B85:G90"/>
    <mergeCell ref="H85:H90"/>
    <mergeCell ref="I85:Q85"/>
    <mergeCell ref="I90:AA90"/>
    <mergeCell ref="C74:F74"/>
    <mergeCell ref="K74:L74"/>
    <mergeCell ref="C75:F75"/>
    <mergeCell ref="K75:L75"/>
    <mergeCell ref="C76:F76"/>
    <mergeCell ref="K76:L76"/>
    <mergeCell ref="C77:F77"/>
    <mergeCell ref="K77:L77"/>
    <mergeCell ref="C78:F78"/>
    <mergeCell ref="K78:L78"/>
    <mergeCell ref="R85:R89"/>
    <mergeCell ref="S85:U85"/>
    <mergeCell ref="V85:AA85"/>
    <mergeCell ref="I86:K86"/>
    <mergeCell ref="L86:Q86"/>
    <mergeCell ref="S86:U86"/>
    <mergeCell ref="V86:AA86"/>
    <mergeCell ref="I87:K87"/>
    <mergeCell ref="L87:Q87"/>
    <mergeCell ref="S87:U87"/>
    <mergeCell ref="V87:AA87"/>
    <mergeCell ref="I88:K88"/>
    <mergeCell ref="L88:Q88"/>
    <mergeCell ref="S88:U88"/>
    <mergeCell ref="V88:AA88"/>
    <mergeCell ref="I89:K89"/>
    <mergeCell ref="L89:Q89"/>
    <mergeCell ref="S89:U89"/>
    <mergeCell ref="V89:AA89"/>
    <mergeCell ref="C91:F91"/>
    <mergeCell ref="K91:L91"/>
    <mergeCell ref="O91:AA110"/>
    <mergeCell ref="C92:F92"/>
    <mergeCell ref="K92:L92"/>
    <mergeCell ref="C93:F93"/>
    <mergeCell ref="K93:L93"/>
    <mergeCell ref="C94:F94"/>
    <mergeCell ref="K94:L94"/>
    <mergeCell ref="C95:F95"/>
    <mergeCell ref="K95:L95"/>
    <mergeCell ref="C96:F96"/>
    <mergeCell ref="K96:L96"/>
    <mergeCell ref="C97:F97"/>
    <mergeCell ref="K97:L97"/>
    <mergeCell ref="C98:F98"/>
    <mergeCell ref="K98:L98"/>
    <mergeCell ref="C99:F99"/>
    <mergeCell ref="K99:L99"/>
    <mergeCell ref="C100:F100"/>
    <mergeCell ref="K100:L100"/>
    <mergeCell ref="C101:F101"/>
    <mergeCell ref="K101:L101"/>
    <mergeCell ref="C102:F102"/>
    <mergeCell ref="C107:F107"/>
    <mergeCell ref="K107:L107"/>
    <mergeCell ref="C108:F108"/>
    <mergeCell ref="K108:L108"/>
    <mergeCell ref="C109:F109"/>
    <mergeCell ref="K109:L109"/>
    <mergeCell ref="C110:F110"/>
    <mergeCell ref="R112:R116"/>
    <mergeCell ref="S112:U112"/>
    <mergeCell ref="V112:AA112"/>
    <mergeCell ref="I113:K113"/>
    <mergeCell ref="L113:Q113"/>
    <mergeCell ref="S113:U113"/>
    <mergeCell ref="V113:AA113"/>
    <mergeCell ref="I114:K114"/>
    <mergeCell ref="L114:Q114"/>
    <mergeCell ref="S114:U114"/>
    <mergeCell ref="V114:AA114"/>
    <mergeCell ref="I115:K115"/>
    <mergeCell ref="L115:Q115"/>
    <mergeCell ref="S115:U115"/>
    <mergeCell ref="V115:AA115"/>
    <mergeCell ref="I116:K116"/>
    <mergeCell ref="L116:Q116"/>
    <mergeCell ref="S116:U116"/>
    <mergeCell ref="V116:AA116"/>
    <mergeCell ref="I112:Q112"/>
    <mergeCell ref="K128:L128"/>
    <mergeCell ref="C129:F129"/>
    <mergeCell ref="C134:F134"/>
    <mergeCell ref="K134:L134"/>
    <mergeCell ref="C135:F135"/>
    <mergeCell ref="K135:L135"/>
    <mergeCell ref="C136:F136"/>
    <mergeCell ref="K136:L136"/>
    <mergeCell ref="C137:F137"/>
    <mergeCell ref="K137:L137"/>
    <mergeCell ref="K110:L110"/>
    <mergeCell ref="K102:L102"/>
    <mergeCell ref="C103:F103"/>
    <mergeCell ref="K103:L103"/>
    <mergeCell ref="C104:F104"/>
    <mergeCell ref="K104:L104"/>
    <mergeCell ref="C105:F105"/>
    <mergeCell ref="K105:L105"/>
    <mergeCell ref="C106:F106"/>
    <mergeCell ref="K106:L106"/>
    <mergeCell ref="B112:G117"/>
    <mergeCell ref="H112:H117"/>
    <mergeCell ref="S142:U142"/>
    <mergeCell ref="V142:AA142"/>
    <mergeCell ref="I143:K143"/>
    <mergeCell ref="L143:Q143"/>
    <mergeCell ref="S143:U143"/>
    <mergeCell ref="V143:AA143"/>
    <mergeCell ref="I144:K144"/>
    <mergeCell ref="L144:Q144"/>
    <mergeCell ref="S144:U144"/>
    <mergeCell ref="V144:AA144"/>
    <mergeCell ref="C118:F118"/>
    <mergeCell ref="K118:L118"/>
    <mergeCell ref="O118:AA137"/>
    <mergeCell ref="C119:F119"/>
    <mergeCell ref="K119:L119"/>
    <mergeCell ref="C120:F120"/>
    <mergeCell ref="K120:L120"/>
    <mergeCell ref="C121:F121"/>
    <mergeCell ref="K121:L121"/>
    <mergeCell ref="C122:F122"/>
    <mergeCell ref="K122:L122"/>
    <mergeCell ref="C123:F123"/>
    <mergeCell ref="K123:L123"/>
    <mergeCell ref="C124:F124"/>
    <mergeCell ref="K124:L124"/>
    <mergeCell ref="C125:F125"/>
    <mergeCell ref="K125:L125"/>
    <mergeCell ref="C126:F126"/>
    <mergeCell ref="K126:L126"/>
    <mergeCell ref="C127:F127"/>
    <mergeCell ref="K127:L127"/>
    <mergeCell ref="C128:F128"/>
    <mergeCell ref="K156:L156"/>
    <mergeCell ref="C157:F157"/>
    <mergeCell ref="C162:F162"/>
    <mergeCell ref="K162:L162"/>
    <mergeCell ref="C163:F163"/>
    <mergeCell ref="K163:L163"/>
    <mergeCell ref="C164:F164"/>
    <mergeCell ref="K164:L164"/>
    <mergeCell ref="C165:F165"/>
    <mergeCell ref="K165:L165"/>
    <mergeCell ref="B140:G145"/>
    <mergeCell ref="H140:H145"/>
    <mergeCell ref="I140:Q140"/>
    <mergeCell ref="I145:AA145"/>
    <mergeCell ref="K129:L129"/>
    <mergeCell ref="C130:F130"/>
    <mergeCell ref="K130:L130"/>
    <mergeCell ref="C131:F131"/>
    <mergeCell ref="K131:L131"/>
    <mergeCell ref="C132:F132"/>
    <mergeCell ref="K132:L132"/>
    <mergeCell ref="C133:F133"/>
    <mergeCell ref="K133:L133"/>
    <mergeCell ref="R140:R144"/>
    <mergeCell ref="S140:U140"/>
    <mergeCell ref="V140:AA140"/>
    <mergeCell ref="I141:K141"/>
    <mergeCell ref="L141:Q141"/>
    <mergeCell ref="S141:U141"/>
    <mergeCell ref="V141:AA141"/>
    <mergeCell ref="I142:K142"/>
    <mergeCell ref="L142:Q142"/>
    <mergeCell ref="S169:U169"/>
    <mergeCell ref="V169:AA169"/>
    <mergeCell ref="I170:K170"/>
    <mergeCell ref="L170:Q170"/>
    <mergeCell ref="S170:U170"/>
    <mergeCell ref="V170:AA170"/>
    <mergeCell ref="I171:K171"/>
    <mergeCell ref="L171:Q171"/>
    <mergeCell ref="S171:U171"/>
    <mergeCell ref="V171:AA171"/>
    <mergeCell ref="C146:F146"/>
    <mergeCell ref="K146:L146"/>
    <mergeCell ref="O146:AA165"/>
    <mergeCell ref="C147:F147"/>
    <mergeCell ref="K147:L147"/>
    <mergeCell ref="C148:F148"/>
    <mergeCell ref="K148:L148"/>
    <mergeCell ref="C149:F149"/>
    <mergeCell ref="K149:L149"/>
    <mergeCell ref="C150:F150"/>
    <mergeCell ref="K150:L150"/>
    <mergeCell ref="C151:F151"/>
    <mergeCell ref="K151:L151"/>
    <mergeCell ref="C152:F152"/>
    <mergeCell ref="K152:L152"/>
    <mergeCell ref="C153:F153"/>
    <mergeCell ref="K153:L153"/>
    <mergeCell ref="C154:F154"/>
    <mergeCell ref="K154:L154"/>
    <mergeCell ref="C155:F155"/>
    <mergeCell ref="K155:L155"/>
    <mergeCell ref="C156:F156"/>
    <mergeCell ref="K183:L183"/>
    <mergeCell ref="C184:F184"/>
    <mergeCell ref="C189:F189"/>
    <mergeCell ref="K189:L189"/>
    <mergeCell ref="C190:F190"/>
    <mergeCell ref="K190:L190"/>
    <mergeCell ref="C191:F191"/>
    <mergeCell ref="K191:L191"/>
    <mergeCell ref="C192:F192"/>
    <mergeCell ref="K192:L192"/>
    <mergeCell ref="B167:G172"/>
    <mergeCell ref="H167:H172"/>
    <mergeCell ref="I167:Q167"/>
    <mergeCell ref="I172:AA172"/>
    <mergeCell ref="K157:L157"/>
    <mergeCell ref="C158:F158"/>
    <mergeCell ref="K158:L158"/>
    <mergeCell ref="C159:F159"/>
    <mergeCell ref="K159:L159"/>
    <mergeCell ref="C160:F160"/>
    <mergeCell ref="K160:L160"/>
    <mergeCell ref="C161:F161"/>
    <mergeCell ref="K161:L161"/>
    <mergeCell ref="R167:R171"/>
    <mergeCell ref="S167:U167"/>
    <mergeCell ref="V167:AA167"/>
    <mergeCell ref="I168:K168"/>
    <mergeCell ref="L168:Q168"/>
    <mergeCell ref="S168:U168"/>
    <mergeCell ref="V168:AA168"/>
    <mergeCell ref="I169:K169"/>
    <mergeCell ref="L169:Q169"/>
    <mergeCell ref="S197:U197"/>
    <mergeCell ref="V197:AA197"/>
    <mergeCell ref="I198:K198"/>
    <mergeCell ref="L198:Q198"/>
    <mergeCell ref="S198:U198"/>
    <mergeCell ref="V198:AA198"/>
    <mergeCell ref="I199:K199"/>
    <mergeCell ref="L199:Q199"/>
    <mergeCell ref="S199:U199"/>
    <mergeCell ref="V199:AA199"/>
    <mergeCell ref="C173:F173"/>
    <mergeCell ref="K173:L173"/>
    <mergeCell ref="O173:AA192"/>
    <mergeCell ref="C174:F174"/>
    <mergeCell ref="K174:L174"/>
    <mergeCell ref="C175:F175"/>
    <mergeCell ref="K175:L175"/>
    <mergeCell ref="C176:F176"/>
    <mergeCell ref="K176:L176"/>
    <mergeCell ref="C177:F177"/>
    <mergeCell ref="K177:L177"/>
    <mergeCell ref="C178:F178"/>
    <mergeCell ref="K178:L178"/>
    <mergeCell ref="C179:F179"/>
    <mergeCell ref="K179:L179"/>
    <mergeCell ref="C180:F180"/>
    <mergeCell ref="K180:L180"/>
    <mergeCell ref="C181:F181"/>
    <mergeCell ref="K181:L181"/>
    <mergeCell ref="C182:F182"/>
    <mergeCell ref="K182:L182"/>
    <mergeCell ref="C183:F183"/>
    <mergeCell ref="K211:L211"/>
    <mergeCell ref="C212:F212"/>
    <mergeCell ref="C217:F217"/>
    <mergeCell ref="K217:L217"/>
    <mergeCell ref="C218:F218"/>
    <mergeCell ref="K218:L218"/>
    <mergeCell ref="C219:F219"/>
    <mergeCell ref="K219:L219"/>
    <mergeCell ref="C220:F220"/>
    <mergeCell ref="K220:L220"/>
    <mergeCell ref="B195:G200"/>
    <mergeCell ref="H195:H200"/>
    <mergeCell ref="I195:Q195"/>
    <mergeCell ref="I200:AA200"/>
    <mergeCell ref="K184:L184"/>
    <mergeCell ref="C185:F185"/>
    <mergeCell ref="K185:L185"/>
    <mergeCell ref="C186:F186"/>
    <mergeCell ref="K186:L186"/>
    <mergeCell ref="C187:F187"/>
    <mergeCell ref="K187:L187"/>
    <mergeCell ref="C188:F188"/>
    <mergeCell ref="K188:L188"/>
    <mergeCell ref="R195:R199"/>
    <mergeCell ref="S195:U195"/>
    <mergeCell ref="V195:AA195"/>
    <mergeCell ref="I196:K196"/>
    <mergeCell ref="L196:Q196"/>
    <mergeCell ref="S196:U196"/>
    <mergeCell ref="V196:AA196"/>
    <mergeCell ref="I197:K197"/>
    <mergeCell ref="L197:Q197"/>
    <mergeCell ref="S224:U224"/>
    <mergeCell ref="V224:AA224"/>
    <mergeCell ref="I225:K225"/>
    <mergeCell ref="L225:Q225"/>
    <mergeCell ref="S225:U225"/>
    <mergeCell ref="V225:AA225"/>
    <mergeCell ref="I226:K226"/>
    <mergeCell ref="L226:Q226"/>
    <mergeCell ref="S226:U226"/>
    <mergeCell ref="V226:AA226"/>
    <mergeCell ref="C201:F201"/>
    <mergeCell ref="K201:L201"/>
    <mergeCell ref="O201:AA220"/>
    <mergeCell ref="C202:F202"/>
    <mergeCell ref="K202:L202"/>
    <mergeCell ref="C203:F203"/>
    <mergeCell ref="K203:L203"/>
    <mergeCell ref="C204:F204"/>
    <mergeCell ref="K204:L204"/>
    <mergeCell ref="C205:F205"/>
    <mergeCell ref="K205:L205"/>
    <mergeCell ref="C206:F206"/>
    <mergeCell ref="K206:L206"/>
    <mergeCell ref="C207:F207"/>
    <mergeCell ref="K207:L207"/>
    <mergeCell ref="C208:F208"/>
    <mergeCell ref="K208:L208"/>
    <mergeCell ref="C209:F209"/>
    <mergeCell ref="K209:L209"/>
    <mergeCell ref="C210:F210"/>
    <mergeCell ref="K210:L210"/>
    <mergeCell ref="C211:F211"/>
    <mergeCell ref="K238:L238"/>
    <mergeCell ref="C239:F239"/>
    <mergeCell ref="C244:F244"/>
    <mergeCell ref="K244:L244"/>
    <mergeCell ref="C245:F245"/>
    <mergeCell ref="K245:L245"/>
    <mergeCell ref="C246:F246"/>
    <mergeCell ref="K246:L246"/>
    <mergeCell ref="C247:F247"/>
    <mergeCell ref="K247:L247"/>
    <mergeCell ref="B222:G227"/>
    <mergeCell ref="H222:H227"/>
    <mergeCell ref="I222:Q222"/>
    <mergeCell ref="I227:AA227"/>
    <mergeCell ref="K212:L212"/>
    <mergeCell ref="C213:F213"/>
    <mergeCell ref="K213:L213"/>
    <mergeCell ref="C214:F214"/>
    <mergeCell ref="K214:L214"/>
    <mergeCell ref="C215:F215"/>
    <mergeCell ref="K215:L215"/>
    <mergeCell ref="C216:F216"/>
    <mergeCell ref="K216:L216"/>
    <mergeCell ref="R222:R226"/>
    <mergeCell ref="S222:U222"/>
    <mergeCell ref="V222:AA222"/>
    <mergeCell ref="I223:K223"/>
    <mergeCell ref="L223:Q223"/>
    <mergeCell ref="S223:U223"/>
    <mergeCell ref="V223:AA223"/>
    <mergeCell ref="I224:K224"/>
    <mergeCell ref="L224:Q224"/>
    <mergeCell ref="S252:U252"/>
    <mergeCell ref="V252:AA252"/>
    <mergeCell ref="I253:K253"/>
    <mergeCell ref="L253:Q253"/>
    <mergeCell ref="S253:U253"/>
    <mergeCell ref="V253:AA253"/>
    <mergeCell ref="I254:K254"/>
    <mergeCell ref="L254:Q254"/>
    <mergeCell ref="S254:U254"/>
    <mergeCell ref="V254:AA254"/>
    <mergeCell ref="C228:F228"/>
    <mergeCell ref="K228:L228"/>
    <mergeCell ref="O228:AA247"/>
    <mergeCell ref="C229:F229"/>
    <mergeCell ref="K229:L229"/>
    <mergeCell ref="C230:F230"/>
    <mergeCell ref="K230:L230"/>
    <mergeCell ref="C231:F231"/>
    <mergeCell ref="K231:L231"/>
    <mergeCell ref="C232:F232"/>
    <mergeCell ref="K232:L232"/>
    <mergeCell ref="C233:F233"/>
    <mergeCell ref="K233:L233"/>
    <mergeCell ref="C234:F234"/>
    <mergeCell ref="K234:L234"/>
    <mergeCell ref="C235:F235"/>
    <mergeCell ref="K235:L235"/>
    <mergeCell ref="C236:F236"/>
    <mergeCell ref="K236:L236"/>
    <mergeCell ref="C237:F237"/>
    <mergeCell ref="K237:L237"/>
    <mergeCell ref="C238:F238"/>
    <mergeCell ref="K266:L266"/>
    <mergeCell ref="C267:F267"/>
    <mergeCell ref="C272:F272"/>
    <mergeCell ref="K272:L272"/>
    <mergeCell ref="C273:F273"/>
    <mergeCell ref="K273:L273"/>
    <mergeCell ref="C274:F274"/>
    <mergeCell ref="K274:L274"/>
    <mergeCell ref="C275:F275"/>
    <mergeCell ref="K275:L275"/>
    <mergeCell ref="B250:G255"/>
    <mergeCell ref="H250:H255"/>
    <mergeCell ref="I250:Q250"/>
    <mergeCell ref="I255:AA255"/>
    <mergeCell ref="K239:L239"/>
    <mergeCell ref="C240:F240"/>
    <mergeCell ref="K240:L240"/>
    <mergeCell ref="C241:F241"/>
    <mergeCell ref="K241:L241"/>
    <mergeCell ref="C242:F242"/>
    <mergeCell ref="K242:L242"/>
    <mergeCell ref="C243:F243"/>
    <mergeCell ref="K243:L243"/>
    <mergeCell ref="R250:R254"/>
    <mergeCell ref="S250:U250"/>
    <mergeCell ref="V250:AA250"/>
    <mergeCell ref="I251:K251"/>
    <mergeCell ref="L251:Q251"/>
    <mergeCell ref="S251:U251"/>
    <mergeCell ref="V251:AA251"/>
    <mergeCell ref="I252:K252"/>
    <mergeCell ref="L252:Q252"/>
    <mergeCell ref="S279:U279"/>
    <mergeCell ref="V279:AA279"/>
    <mergeCell ref="I280:K280"/>
    <mergeCell ref="L280:Q280"/>
    <mergeCell ref="S280:U280"/>
    <mergeCell ref="V280:AA280"/>
    <mergeCell ref="I281:K281"/>
    <mergeCell ref="L281:Q281"/>
    <mergeCell ref="S281:U281"/>
    <mergeCell ref="V281:AA281"/>
    <mergeCell ref="C256:F256"/>
    <mergeCell ref="K256:L256"/>
    <mergeCell ref="O256:AA275"/>
    <mergeCell ref="C257:F257"/>
    <mergeCell ref="K257:L257"/>
    <mergeCell ref="C258:F258"/>
    <mergeCell ref="K258:L258"/>
    <mergeCell ref="C259:F259"/>
    <mergeCell ref="K259:L259"/>
    <mergeCell ref="C260:F260"/>
    <mergeCell ref="K260:L260"/>
    <mergeCell ref="C261:F261"/>
    <mergeCell ref="K261:L261"/>
    <mergeCell ref="C262:F262"/>
    <mergeCell ref="K262:L262"/>
    <mergeCell ref="C263:F263"/>
    <mergeCell ref="K263:L263"/>
    <mergeCell ref="C264:F264"/>
    <mergeCell ref="K264:L264"/>
    <mergeCell ref="C265:F265"/>
    <mergeCell ref="K265:L265"/>
    <mergeCell ref="C266:F266"/>
    <mergeCell ref="K293:L293"/>
    <mergeCell ref="C294:F294"/>
    <mergeCell ref="C299:F299"/>
    <mergeCell ref="K299:L299"/>
    <mergeCell ref="C300:F300"/>
    <mergeCell ref="K300:L300"/>
    <mergeCell ref="C301:F301"/>
    <mergeCell ref="K301:L301"/>
    <mergeCell ref="C302:F302"/>
    <mergeCell ref="K302:L302"/>
    <mergeCell ref="B277:G282"/>
    <mergeCell ref="H277:H282"/>
    <mergeCell ref="I277:Q277"/>
    <mergeCell ref="I282:AA282"/>
    <mergeCell ref="K267:L267"/>
    <mergeCell ref="C268:F268"/>
    <mergeCell ref="K268:L268"/>
    <mergeCell ref="C269:F269"/>
    <mergeCell ref="K269:L269"/>
    <mergeCell ref="C270:F270"/>
    <mergeCell ref="K270:L270"/>
    <mergeCell ref="C271:F271"/>
    <mergeCell ref="K271:L271"/>
    <mergeCell ref="R277:R281"/>
    <mergeCell ref="S277:U277"/>
    <mergeCell ref="V277:AA277"/>
    <mergeCell ref="I278:K278"/>
    <mergeCell ref="L278:Q278"/>
    <mergeCell ref="S278:U278"/>
    <mergeCell ref="V278:AA278"/>
    <mergeCell ref="I279:K279"/>
    <mergeCell ref="L279:Q279"/>
    <mergeCell ref="S307:U307"/>
    <mergeCell ref="V307:AA307"/>
    <mergeCell ref="I308:K308"/>
    <mergeCell ref="L308:Q308"/>
    <mergeCell ref="S308:U308"/>
    <mergeCell ref="V308:AA308"/>
    <mergeCell ref="I309:K309"/>
    <mergeCell ref="L309:Q309"/>
    <mergeCell ref="S309:U309"/>
    <mergeCell ref="V309:AA309"/>
    <mergeCell ref="C283:F283"/>
    <mergeCell ref="K283:L283"/>
    <mergeCell ref="O283:AA302"/>
    <mergeCell ref="C284:F284"/>
    <mergeCell ref="K284:L284"/>
    <mergeCell ref="C285:F285"/>
    <mergeCell ref="K285:L285"/>
    <mergeCell ref="C286:F286"/>
    <mergeCell ref="K286:L286"/>
    <mergeCell ref="C287:F287"/>
    <mergeCell ref="K287:L287"/>
    <mergeCell ref="C288:F288"/>
    <mergeCell ref="K288:L288"/>
    <mergeCell ref="C289:F289"/>
    <mergeCell ref="K289:L289"/>
    <mergeCell ref="C290:F290"/>
    <mergeCell ref="K290:L290"/>
    <mergeCell ref="C291:F291"/>
    <mergeCell ref="K291:L291"/>
    <mergeCell ref="C292:F292"/>
    <mergeCell ref="K292:L292"/>
    <mergeCell ref="C293:F293"/>
    <mergeCell ref="K321:L321"/>
    <mergeCell ref="C322:F322"/>
    <mergeCell ref="C327:F327"/>
    <mergeCell ref="K327:L327"/>
    <mergeCell ref="C328:F328"/>
    <mergeCell ref="K328:L328"/>
    <mergeCell ref="C329:F329"/>
    <mergeCell ref="K329:L329"/>
    <mergeCell ref="C330:F330"/>
    <mergeCell ref="K330:L330"/>
    <mergeCell ref="B305:G310"/>
    <mergeCell ref="H305:H310"/>
    <mergeCell ref="I305:Q305"/>
    <mergeCell ref="I310:AA310"/>
    <mergeCell ref="K294:L294"/>
    <mergeCell ref="C295:F295"/>
    <mergeCell ref="K295:L295"/>
    <mergeCell ref="C296:F296"/>
    <mergeCell ref="K296:L296"/>
    <mergeCell ref="C297:F297"/>
    <mergeCell ref="K297:L297"/>
    <mergeCell ref="C298:F298"/>
    <mergeCell ref="K298:L298"/>
    <mergeCell ref="R305:R309"/>
    <mergeCell ref="S305:U305"/>
    <mergeCell ref="V305:AA305"/>
    <mergeCell ref="I306:K306"/>
    <mergeCell ref="L306:Q306"/>
    <mergeCell ref="S306:U306"/>
    <mergeCell ref="V306:AA306"/>
    <mergeCell ref="I307:K307"/>
    <mergeCell ref="L307:Q307"/>
    <mergeCell ref="S334:U334"/>
    <mergeCell ref="V334:AA334"/>
    <mergeCell ref="I335:K335"/>
    <mergeCell ref="L335:Q335"/>
    <mergeCell ref="S335:U335"/>
    <mergeCell ref="V335:AA335"/>
    <mergeCell ref="I336:K336"/>
    <mergeCell ref="L336:Q336"/>
    <mergeCell ref="S336:U336"/>
    <mergeCell ref="V336:AA336"/>
    <mergeCell ref="C311:F311"/>
    <mergeCell ref="K311:L311"/>
    <mergeCell ref="O311:AA330"/>
    <mergeCell ref="C312:F312"/>
    <mergeCell ref="K312:L312"/>
    <mergeCell ref="C313:F313"/>
    <mergeCell ref="K313:L313"/>
    <mergeCell ref="C314:F314"/>
    <mergeCell ref="K314:L314"/>
    <mergeCell ref="C315:F315"/>
    <mergeCell ref="K315:L315"/>
    <mergeCell ref="C316:F316"/>
    <mergeCell ref="K316:L316"/>
    <mergeCell ref="C317:F317"/>
    <mergeCell ref="K317:L317"/>
    <mergeCell ref="C318:F318"/>
    <mergeCell ref="K318:L318"/>
    <mergeCell ref="C319:F319"/>
    <mergeCell ref="K319:L319"/>
    <mergeCell ref="C320:F320"/>
    <mergeCell ref="K320:L320"/>
    <mergeCell ref="C321:F321"/>
    <mergeCell ref="K348:L348"/>
    <mergeCell ref="C349:F349"/>
    <mergeCell ref="C354:F354"/>
    <mergeCell ref="K354:L354"/>
    <mergeCell ref="C355:F355"/>
    <mergeCell ref="K355:L355"/>
    <mergeCell ref="C356:F356"/>
    <mergeCell ref="K356:L356"/>
    <mergeCell ref="C357:F357"/>
    <mergeCell ref="K357:L357"/>
    <mergeCell ref="B332:G337"/>
    <mergeCell ref="H332:H337"/>
    <mergeCell ref="I332:Q332"/>
    <mergeCell ref="I337:AA337"/>
    <mergeCell ref="K322:L322"/>
    <mergeCell ref="C323:F323"/>
    <mergeCell ref="K323:L323"/>
    <mergeCell ref="C324:F324"/>
    <mergeCell ref="K324:L324"/>
    <mergeCell ref="C325:F325"/>
    <mergeCell ref="K325:L325"/>
    <mergeCell ref="C326:F326"/>
    <mergeCell ref="K326:L326"/>
    <mergeCell ref="R332:R336"/>
    <mergeCell ref="S332:U332"/>
    <mergeCell ref="V332:AA332"/>
    <mergeCell ref="I333:K333"/>
    <mergeCell ref="L333:Q333"/>
    <mergeCell ref="S333:U333"/>
    <mergeCell ref="V333:AA333"/>
    <mergeCell ref="I334:K334"/>
    <mergeCell ref="L334:Q334"/>
    <mergeCell ref="S362:U362"/>
    <mergeCell ref="V362:AA362"/>
    <mergeCell ref="I363:K363"/>
    <mergeCell ref="L363:Q363"/>
    <mergeCell ref="S363:U363"/>
    <mergeCell ref="V363:AA363"/>
    <mergeCell ref="I364:K364"/>
    <mergeCell ref="L364:Q364"/>
    <mergeCell ref="S364:U364"/>
    <mergeCell ref="V364:AA364"/>
    <mergeCell ref="C338:F338"/>
    <mergeCell ref="K338:L338"/>
    <mergeCell ref="O338:AA357"/>
    <mergeCell ref="C339:F339"/>
    <mergeCell ref="K339:L339"/>
    <mergeCell ref="C340:F340"/>
    <mergeCell ref="K340:L340"/>
    <mergeCell ref="C341:F341"/>
    <mergeCell ref="K341:L341"/>
    <mergeCell ref="C342:F342"/>
    <mergeCell ref="K342:L342"/>
    <mergeCell ref="C343:F343"/>
    <mergeCell ref="K343:L343"/>
    <mergeCell ref="C344:F344"/>
    <mergeCell ref="K344:L344"/>
    <mergeCell ref="C345:F345"/>
    <mergeCell ref="K345:L345"/>
    <mergeCell ref="C346:F346"/>
    <mergeCell ref="K346:L346"/>
    <mergeCell ref="C347:F347"/>
    <mergeCell ref="K347:L347"/>
    <mergeCell ref="C348:F348"/>
    <mergeCell ref="K376:L376"/>
    <mergeCell ref="C377:F377"/>
    <mergeCell ref="C382:F382"/>
    <mergeCell ref="K382:L382"/>
    <mergeCell ref="C383:F383"/>
    <mergeCell ref="K383:L383"/>
    <mergeCell ref="C384:F384"/>
    <mergeCell ref="K384:L384"/>
    <mergeCell ref="C385:F385"/>
    <mergeCell ref="K385:L385"/>
    <mergeCell ref="B360:G365"/>
    <mergeCell ref="H360:H365"/>
    <mergeCell ref="I360:Q360"/>
    <mergeCell ref="I365:AA365"/>
    <mergeCell ref="K349:L349"/>
    <mergeCell ref="C350:F350"/>
    <mergeCell ref="K350:L350"/>
    <mergeCell ref="C351:F351"/>
    <mergeCell ref="K351:L351"/>
    <mergeCell ref="C352:F352"/>
    <mergeCell ref="K352:L352"/>
    <mergeCell ref="C353:F353"/>
    <mergeCell ref="K353:L353"/>
    <mergeCell ref="R360:R364"/>
    <mergeCell ref="S360:U360"/>
    <mergeCell ref="V360:AA360"/>
    <mergeCell ref="I361:K361"/>
    <mergeCell ref="L361:Q361"/>
    <mergeCell ref="S361:U361"/>
    <mergeCell ref="V361:AA361"/>
    <mergeCell ref="I362:K362"/>
    <mergeCell ref="L362:Q362"/>
    <mergeCell ref="S389:U389"/>
    <mergeCell ref="V389:AA389"/>
    <mergeCell ref="I390:K390"/>
    <mergeCell ref="L390:Q390"/>
    <mergeCell ref="S390:U390"/>
    <mergeCell ref="V390:AA390"/>
    <mergeCell ref="I391:K391"/>
    <mergeCell ref="L391:Q391"/>
    <mergeCell ref="S391:U391"/>
    <mergeCell ref="V391:AA391"/>
    <mergeCell ref="C366:F366"/>
    <mergeCell ref="K366:L366"/>
    <mergeCell ref="O366:AA385"/>
    <mergeCell ref="C367:F367"/>
    <mergeCell ref="K367:L367"/>
    <mergeCell ref="C368:F368"/>
    <mergeCell ref="K368:L368"/>
    <mergeCell ref="C369:F369"/>
    <mergeCell ref="K369:L369"/>
    <mergeCell ref="C370:F370"/>
    <mergeCell ref="K370:L370"/>
    <mergeCell ref="C371:F371"/>
    <mergeCell ref="K371:L371"/>
    <mergeCell ref="C372:F372"/>
    <mergeCell ref="K372:L372"/>
    <mergeCell ref="C373:F373"/>
    <mergeCell ref="K373:L373"/>
    <mergeCell ref="C374:F374"/>
    <mergeCell ref="K374:L374"/>
    <mergeCell ref="C375:F375"/>
    <mergeCell ref="K375:L375"/>
    <mergeCell ref="C376:F376"/>
    <mergeCell ref="K403:L403"/>
    <mergeCell ref="C404:F404"/>
    <mergeCell ref="C409:F409"/>
    <mergeCell ref="K409:L409"/>
    <mergeCell ref="C410:F410"/>
    <mergeCell ref="K410:L410"/>
    <mergeCell ref="C411:F411"/>
    <mergeCell ref="K411:L411"/>
    <mergeCell ref="C412:F412"/>
    <mergeCell ref="K412:L412"/>
    <mergeCell ref="B387:G392"/>
    <mergeCell ref="H387:H392"/>
    <mergeCell ref="I387:Q387"/>
    <mergeCell ref="I392:AA392"/>
    <mergeCell ref="K377:L377"/>
    <mergeCell ref="C378:F378"/>
    <mergeCell ref="K378:L378"/>
    <mergeCell ref="C379:F379"/>
    <mergeCell ref="K379:L379"/>
    <mergeCell ref="C380:F380"/>
    <mergeCell ref="K380:L380"/>
    <mergeCell ref="C381:F381"/>
    <mergeCell ref="K381:L381"/>
    <mergeCell ref="R387:R391"/>
    <mergeCell ref="S387:U387"/>
    <mergeCell ref="V387:AA387"/>
    <mergeCell ref="I388:K388"/>
    <mergeCell ref="L388:Q388"/>
    <mergeCell ref="S388:U388"/>
    <mergeCell ref="V388:AA388"/>
    <mergeCell ref="I389:K389"/>
    <mergeCell ref="L389:Q389"/>
    <mergeCell ref="S417:U417"/>
    <mergeCell ref="V417:AA417"/>
    <mergeCell ref="I418:K418"/>
    <mergeCell ref="L418:Q418"/>
    <mergeCell ref="S418:U418"/>
    <mergeCell ref="V418:AA418"/>
    <mergeCell ref="I419:K419"/>
    <mergeCell ref="L419:Q419"/>
    <mergeCell ref="S419:U419"/>
    <mergeCell ref="V419:AA419"/>
    <mergeCell ref="C393:F393"/>
    <mergeCell ref="K393:L393"/>
    <mergeCell ref="O393:AA412"/>
    <mergeCell ref="C394:F394"/>
    <mergeCell ref="K394:L394"/>
    <mergeCell ref="C395:F395"/>
    <mergeCell ref="K395:L395"/>
    <mergeCell ref="C396:F396"/>
    <mergeCell ref="K396:L396"/>
    <mergeCell ref="C397:F397"/>
    <mergeCell ref="K397:L397"/>
    <mergeCell ref="C398:F398"/>
    <mergeCell ref="K398:L398"/>
    <mergeCell ref="C399:F399"/>
    <mergeCell ref="K399:L399"/>
    <mergeCell ref="C400:F400"/>
    <mergeCell ref="K400:L400"/>
    <mergeCell ref="C401:F401"/>
    <mergeCell ref="K401:L401"/>
    <mergeCell ref="C402:F402"/>
    <mergeCell ref="K402:L402"/>
    <mergeCell ref="C403:F403"/>
    <mergeCell ref="K431:L431"/>
    <mergeCell ref="C432:F432"/>
    <mergeCell ref="C437:F437"/>
    <mergeCell ref="K437:L437"/>
    <mergeCell ref="C438:F438"/>
    <mergeCell ref="K438:L438"/>
    <mergeCell ref="C439:F439"/>
    <mergeCell ref="K439:L439"/>
    <mergeCell ref="C440:F440"/>
    <mergeCell ref="K440:L440"/>
    <mergeCell ref="B415:G420"/>
    <mergeCell ref="H415:H420"/>
    <mergeCell ref="I415:Q415"/>
    <mergeCell ref="I420:AA420"/>
    <mergeCell ref="K404:L404"/>
    <mergeCell ref="C405:F405"/>
    <mergeCell ref="K405:L405"/>
    <mergeCell ref="C406:F406"/>
    <mergeCell ref="K406:L406"/>
    <mergeCell ref="C407:F407"/>
    <mergeCell ref="K407:L407"/>
    <mergeCell ref="C408:F408"/>
    <mergeCell ref="K408:L408"/>
    <mergeCell ref="R415:R419"/>
    <mergeCell ref="S415:U415"/>
    <mergeCell ref="V415:AA415"/>
    <mergeCell ref="I416:K416"/>
    <mergeCell ref="L416:Q416"/>
    <mergeCell ref="S416:U416"/>
    <mergeCell ref="V416:AA416"/>
    <mergeCell ref="I417:K417"/>
    <mergeCell ref="L417:Q417"/>
    <mergeCell ref="S444:U444"/>
    <mergeCell ref="V444:AA444"/>
    <mergeCell ref="I445:K445"/>
    <mergeCell ref="L445:Q445"/>
    <mergeCell ref="S445:U445"/>
    <mergeCell ref="V445:AA445"/>
    <mergeCell ref="I446:K446"/>
    <mergeCell ref="L446:Q446"/>
    <mergeCell ref="S446:U446"/>
    <mergeCell ref="V446:AA446"/>
    <mergeCell ref="C421:F421"/>
    <mergeCell ref="K421:L421"/>
    <mergeCell ref="O421:AA440"/>
    <mergeCell ref="C422:F422"/>
    <mergeCell ref="K422:L422"/>
    <mergeCell ref="C423:F423"/>
    <mergeCell ref="K423:L423"/>
    <mergeCell ref="C424:F424"/>
    <mergeCell ref="K424:L424"/>
    <mergeCell ref="C425:F425"/>
    <mergeCell ref="K425:L425"/>
    <mergeCell ref="C426:F426"/>
    <mergeCell ref="K426:L426"/>
    <mergeCell ref="C427:F427"/>
    <mergeCell ref="K427:L427"/>
    <mergeCell ref="C428:F428"/>
    <mergeCell ref="K428:L428"/>
    <mergeCell ref="C429:F429"/>
    <mergeCell ref="K429:L429"/>
    <mergeCell ref="C430:F430"/>
    <mergeCell ref="K430:L430"/>
    <mergeCell ref="C431:F431"/>
    <mergeCell ref="K458:L458"/>
    <mergeCell ref="C459:F459"/>
    <mergeCell ref="C464:F464"/>
    <mergeCell ref="K464:L464"/>
    <mergeCell ref="C465:F465"/>
    <mergeCell ref="K465:L465"/>
    <mergeCell ref="C466:F466"/>
    <mergeCell ref="K466:L466"/>
    <mergeCell ref="C467:F467"/>
    <mergeCell ref="K467:L467"/>
    <mergeCell ref="B442:G447"/>
    <mergeCell ref="H442:H447"/>
    <mergeCell ref="I442:Q442"/>
    <mergeCell ref="I447:AA447"/>
    <mergeCell ref="K432:L432"/>
    <mergeCell ref="C433:F433"/>
    <mergeCell ref="K433:L433"/>
    <mergeCell ref="C434:F434"/>
    <mergeCell ref="K434:L434"/>
    <mergeCell ref="C435:F435"/>
    <mergeCell ref="K435:L435"/>
    <mergeCell ref="C436:F436"/>
    <mergeCell ref="K436:L436"/>
    <mergeCell ref="R442:R446"/>
    <mergeCell ref="S442:U442"/>
    <mergeCell ref="V442:AA442"/>
    <mergeCell ref="I443:K443"/>
    <mergeCell ref="L443:Q443"/>
    <mergeCell ref="S443:U443"/>
    <mergeCell ref="V443:AA443"/>
    <mergeCell ref="I444:K444"/>
    <mergeCell ref="L444:Q444"/>
    <mergeCell ref="S472:U472"/>
    <mergeCell ref="V472:AA472"/>
    <mergeCell ref="I473:K473"/>
    <mergeCell ref="L473:Q473"/>
    <mergeCell ref="S473:U473"/>
    <mergeCell ref="V473:AA473"/>
    <mergeCell ref="I474:K474"/>
    <mergeCell ref="L474:Q474"/>
    <mergeCell ref="S474:U474"/>
    <mergeCell ref="V474:AA474"/>
    <mergeCell ref="C448:F448"/>
    <mergeCell ref="K448:L448"/>
    <mergeCell ref="O448:AA467"/>
    <mergeCell ref="C449:F449"/>
    <mergeCell ref="K449:L449"/>
    <mergeCell ref="C450:F450"/>
    <mergeCell ref="K450:L450"/>
    <mergeCell ref="C451:F451"/>
    <mergeCell ref="K451:L451"/>
    <mergeCell ref="C452:F452"/>
    <mergeCell ref="K452:L452"/>
    <mergeCell ref="C453:F453"/>
    <mergeCell ref="K453:L453"/>
    <mergeCell ref="C454:F454"/>
    <mergeCell ref="K454:L454"/>
    <mergeCell ref="C455:F455"/>
    <mergeCell ref="K455:L455"/>
    <mergeCell ref="C456:F456"/>
    <mergeCell ref="K456:L456"/>
    <mergeCell ref="C457:F457"/>
    <mergeCell ref="K457:L457"/>
    <mergeCell ref="C458:F458"/>
    <mergeCell ref="K486:L486"/>
    <mergeCell ref="C487:F487"/>
    <mergeCell ref="C492:F492"/>
    <mergeCell ref="K492:L492"/>
    <mergeCell ref="C493:F493"/>
    <mergeCell ref="K493:L493"/>
    <mergeCell ref="C494:F494"/>
    <mergeCell ref="K494:L494"/>
    <mergeCell ref="C495:F495"/>
    <mergeCell ref="K495:L495"/>
    <mergeCell ref="B470:G475"/>
    <mergeCell ref="H470:H475"/>
    <mergeCell ref="I470:Q470"/>
    <mergeCell ref="I475:AA475"/>
    <mergeCell ref="K459:L459"/>
    <mergeCell ref="C460:F460"/>
    <mergeCell ref="K460:L460"/>
    <mergeCell ref="C461:F461"/>
    <mergeCell ref="K461:L461"/>
    <mergeCell ref="C462:F462"/>
    <mergeCell ref="K462:L462"/>
    <mergeCell ref="C463:F463"/>
    <mergeCell ref="K463:L463"/>
    <mergeCell ref="R470:R474"/>
    <mergeCell ref="S470:U470"/>
    <mergeCell ref="V470:AA470"/>
    <mergeCell ref="I471:K471"/>
    <mergeCell ref="L471:Q471"/>
    <mergeCell ref="S471:U471"/>
    <mergeCell ref="V471:AA471"/>
    <mergeCell ref="I472:K472"/>
    <mergeCell ref="L472:Q472"/>
    <mergeCell ref="S499:U499"/>
    <mergeCell ref="V499:AA499"/>
    <mergeCell ref="I500:K500"/>
    <mergeCell ref="L500:Q500"/>
    <mergeCell ref="S500:U500"/>
    <mergeCell ref="V500:AA500"/>
    <mergeCell ref="I501:K501"/>
    <mergeCell ref="L501:Q501"/>
    <mergeCell ref="S501:U501"/>
    <mergeCell ref="V501:AA501"/>
    <mergeCell ref="C476:F476"/>
    <mergeCell ref="K476:L476"/>
    <mergeCell ref="O476:AA495"/>
    <mergeCell ref="C477:F477"/>
    <mergeCell ref="K477:L477"/>
    <mergeCell ref="C478:F478"/>
    <mergeCell ref="K478:L478"/>
    <mergeCell ref="C479:F479"/>
    <mergeCell ref="K479:L479"/>
    <mergeCell ref="C480:F480"/>
    <mergeCell ref="K480:L480"/>
    <mergeCell ref="C481:F481"/>
    <mergeCell ref="K481:L481"/>
    <mergeCell ref="C482:F482"/>
    <mergeCell ref="K482:L482"/>
    <mergeCell ref="C483:F483"/>
    <mergeCell ref="K483:L483"/>
    <mergeCell ref="C484:F484"/>
    <mergeCell ref="K484:L484"/>
    <mergeCell ref="C485:F485"/>
    <mergeCell ref="K485:L485"/>
    <mergeCell ref="C486:F486"/>
    <mergeCell ref="K513:L513"/>
    <mergeCell ref="C514:F514"/>
    <mergeCell ref="C519:F519"/>
    <mergeCell ref="K519:L519"/>
    <mergeCell ref="C520:F520"/>
    <mergeCell ref="K520:L520"/>
    <mergeCell ref="C521:F521"/>
    <mergeCell ref="K521:L521"/>
    <mergeCell ref="C522:F522"/>
    <mergeCell ref="K522:L522"/>
    <mergeCell ref="B497:G502"/>
    <mergeCell ref="H497:H502"/>
    <mergeCell ref="I497:Q497"/>
    <mergeCell ref="I502:AA502"/>
    <mergeCell ref="K487:L487"/>
    <mergeCell ref="C488:F488"/>
    <mergeCell ref="K488:L488"/>
    <mergeCell ref="C489:F489"/>
    <mergeCell ref="K489:L489"/>
    <mergeCell ref="C490:F490"/>
    <mergeCell ref="K490:L490"/>
    <mergeCell ref="C491:F491"/>
    <mergeCell ref="K491:L491"/>
    <mergeCell ref="R497:R501"/>
    <mergeCell ref="S497:U497"/>
    <mergeCell ref="V497:AA497"/>
    <mergeCell ref="I498:K498"/>
    <mergeCell ref="L498:Q498"/>
    <mergeCell ref="S498:U498"/>
    <mergeCell ref="V498:AA498"/>
    <mergeCell ref="I499:K499"/>
    <mergeCell ref="L499:Q499"/>
    <mergeCell ref="S527:U527"/>
    <mergeCell ref="V527:AA527"/>
    <mergeCell ref="I528:K528"/>
    <mergeCell ref="L528:Q528"/>
    <mergeCell ref="S528:U528"/>
    <mergeCell ref="V528:AA528"/>
    <mergeCell ref="I529:K529"/>
    <mergeCell ref="L529:Q529"/>
    <mergeCell ref="S529:U529"/>
    <mergeCell ref="V529:AA529"/>
    <mergeCell ref="C503:F503"/>
    <mergeCell ref="K503:L503"/>
    <mergeCell ref="O503:AA522"/>
    <mergeCell ref="C504:F504"/>
    <mergeCell ref="K504:L504"/>
    <mergeCell ref="C505:F505"/>
    <mergeCell ref="K505:L505"/>
    <mergeCell ref="C506:F506"/>
    <mergeCell ref="K506:L506"/>
    <mergeCell ref="C507:F507"/>
    <mergeCell ref="K507:L507"/>
    <mergeCell ref="C508:F508"/>
    <mergeCell ref="K508:L508"/>
    <mergeCell ref="C509:F509"/>
    <mergeCell ref="K509:L509"/>
    <mergeCell ref="C510:F510"/>
    <mergeCell ref="K510:L510"/>
    <mergeCell ref="C511:F511"/>
    <mergeCell ref="K511:L511"/>
    <mergeCell ref="C512:F512"/>
    <mergeCell ref="K512:L512"/>
    <mergeCell ref="C513:F513"/>
    <mergeCell ref="K541:L541"/>
    <mergeCell ref="C542:F542"/>
    <mergeCell ref="C547:F547"/>
    <mergeCell ref="K547:L547"/>
    <mergeCell ref="C548:F548"/>
    <mergeCell ref="K548:L548"/>
    <mergeCell ref="C549:F549"/>
    <mergeCell ref="K549:L549"/>
    <mergeCell ref="C550:F550"/>
    <mergeCell ref="K550:L550"/>
    <mergeCell ref="B525:G530"/>
    <mergeCell ref="H525:H530"/>
    <mergeCell ref="I525:Q525"/>
    <mergeCell ref="I530:AA530"/>
    <mergeCell ref="K514:L514"/>
    <mergeCell ref="C515:F515"/>
    <mergeCell ref="K515:L515"/>
    <mergeCell ref="C516:F516"/>
    <mergeCell ref="K516:L516"/>
    <mergeCell ref="C517:F517"/>
    <mergeCell ref="K517:L517"/>
    <mergeCell ref="C518:F518"/>
    <mergeCell ref="K518:L518"/>
    <mergeCell ref="R525:R529"/>
    <mergeCell ref="S525:U525"/>
    <mergeCell ref="V525:AA525"/>
    <mergeCell ref="I526:K526"/>
    <mergeCell ref="L526:Q526"/>
    <mergeCell ref="S526:U526"/>
    <mergeCell ref="V526:AA526"/>
    <mergeCell ref="I527:K527"/>
    <mergeCell ref="L527:Q527"/>
    <mergeCell ref="S554:U554"/>
    <mergeCell ref="V554:AA554"/>
    <mergeCell ref="I555:K555"/>
    <mergeCell ref="L555:Q555"/>
    <mergeCell ref="S555:U555"/>
    <mergeCell ref="V555:AA555"/>
    <mergeCell ref="I556:K556"/>
    <mergeCell ref="L556:Q556"/>
    <mergeCell ref="S556:U556"/>
    <mergeCell ref="V556:AA556"/>
    <mergeCell ref="C531:F531"/>
    <mergeCell ref="K531:L531"/>
    <mergeCell ref="O531:AA550"/>
    <mergeCell ref="C532:F532"/>
    <mergeCell ref="K532:L532"/>
    <mergeCell ref="C533:F533"/>
    <mergeCell ref="K533:L533"/>
    <mergeCell ref="C534:F534"/>
    <mergeCell ref="K534:L534"/>
    <mergeCell ref="C535:F535"/>
    <mergeCell ref="K535:L535"/>
    <mergeCell ref="C536:F536"/>
    <mergeCell ref="K536:L536"/>
    <mergeCell ref="C537:F537"/>
    <mergeCell ref="K537:L537"/>
    <mergeCell ref="C538:F538"/>
    <mergeCell ref="K538:L538"/>
    <mergeCell ref="C539:F539"/>
    <mergeCell ref="K539:L539"/>
    <mergeCell ref="C540:F540"/>
    <mergeCell ref="K540:L540"/>
    <mergeCell ref="C541:F541"/>
    <mergeCell ref="K568:L568"/>
    <mergeCell ref="C569:F569"/>
    <mergeCell ref="C574:F574"/>
    <mergeCell ref="K574:L574"/>
    <mergeCell ref="C575:F575"/>
    <mergeCell ref="K575:L575"/>
    <mergeCell ref="C576:F576"/>
    <mergeCell ref="K576:L576"/>
    <mergeCell ref="C577:F577"/>
    <mergeCell ref="K577:L577"/>
    <mergeCell ref="B552:G557"/>
    <mergeCell ref="H552:H557"/>
    <mergeCell ref="I552:Q552"/>
    <mergeCell ref="I557:AA557"/>
    <mergeCell ref="K542:L542"/>
    <mergeCell ref="C543:F543"/>
    <mergeCell ref="K543:L543"/>
    <mergeCell ref="C544:F544"/>
    <mergeCell ref="K544:L544"/>
    <mergeCell ref="C545:F545"/>
    <mergeCell ref="K545:L545"/>
    <mergeCell ref="C546:F546"/>
    <mergeCell ref="K546:L546"/>
    <mergeCell ref="R552:R556"/>
    <mergeCell ref="S552:U552"/>
    <mergeCell ref="V552:AA552"/>
    <mergeCell ref="I553:K553"/>
    <mergeCell ref="L553:Q553"/>
    <mergeCell ref="S553:U553"/>
    <mergeCell ref="V553:AA553"/>
    <mergeCell ref="I554:K554"/>
    <mergeCell ref="L554:Q554"/>
    <mergeCell ref="S582:U582"/>
    <mergeCell ref="V582:AA582"/>
    <mergeCell ref="I583:K583"/>
    <mergeCell ref="L583:Q583"/>
    <mergeCell ref="S583:U583"/>
    <mergeCell ref="V583:AA583"/>
    <mergeCell ref="I584:K584"/>
    <mergeCell ref="L584:Q584"/>
    <mergeCell ref="S584:U584"/>
    <mergeCell ref="V584:AA584"/>
    <mergeCell ref="C558:F558"/>
    <mergeCell ref="K558:L558"/>
    <mergeCell ref="O558:AA577"/>
    <mergeCell ref="C559:F559"/>
    <mergeCell ref="K559:L559"/>
    <mergeCell ref="C560:F560"/>
    <mergeCell ref="K560:L560"/>
    <mergeCell ref="C561:F561"/>
    <mergeCell ref="K561:L561"/>
    <mergeCell ref="C562:F562"/>
    <mergeCell ref="K562:L562"/>
    <mergeCell ref="C563:F563"/>
    <mergeCell ref="K563:L563"/>
    <mergeCell ref="C564:F564"/>
    <mergeCell ref="K564:L564"/>
    <mergeCell ref="C565:F565"/>
    <mergeCell ref="K565:L565"/>
    <mergeCell ref="C566:F566"/>
    <mergeCell ref="K566:L566"/>
    <mergeCell ref="C567:F567"/>
    <mergeCell ref="K567:L567"/>
    <mergeCell ref="C568:F568"/>
    <mergeCell ref="K596:L596"/>
    <mergeCell ref="C597:F597"/>
    <mergeCell ref="C602:F602"/>
    <mergeCell ref="K602:L602"/>
    <mergeCell ref="C603:F603"/>
    <mergeCell ref="K603:L603"/>
    <mergeCell ref="C604:F604"/>
    <mergeCell ref="K604:L604"/>
    <mergeCell ref="C605:F605"/>
    <mergeCell ref="K605:L605"/>
    <mergeCell ref="B580:G585"/>
    <mergeCell ref="H580:H585"/>
    <mergeCell ref="I580:Q580"/>
    <mergeCell ref="I585:AA585"/>
    <mergeCell ref="K569:L569"/>
    <mergeCell ref="C570:F570"/>
    <mergeCell ref="K570:L570"/>
    <mergeCell ref="C571:F571"/>
    <mergeCell ref="K571:L571"/>
    <mergeCell ref="C572:F572"/>
    <mergeCell ref="K572:L572"/>
    <mergeCell ref="C573:F573"/>
    <mergeCell ref="K573:L573"/>
    <mergeCell ref="R580:R584"/>
    <mergeCell ref="S580:U580"/>
    <mergeCell ref="V580:AA580"/>
    <mergeCell ref="I581:K581"/>
    <mergeCell ref="L581:Q581"/>
    <mergeCell ref="S581:U581"/>
    <mergeCell ref="V581:AA581"/>
    <mergeCell ref="I582:K582"/>
    <mergeCell ref="L582:Q582"/>
    <mergeCell ref="S609:U609"/>
    <mergeCell ref="V609:AA609"/>
    <mergeCell ref="I610:K610"/>
    <mergeCell ref="L610:Q610"/>
    <mergeCell ref="S610:U610"/>
    <mergeCell ref="V610:AA610"/>
    <mergeCell ref="I611:K611"/>
    <mergeCell ref="L611:Q611"/>
    <mergeCell ref="S611:U611"/>
    <mergeCell ref="V611:AA611"/>
    <mergeCell ref="C586:F586"/>
    <mergeCell ref="K586:L586"/>
    <mergeCell ref="O586:AA605"/>
    <mergeCell ref="C587:F587"/>
    <mergeCell ref="K587:L587"/>
    <mergeCell ref="C588:F588"/>
    <mergeCell ref="K588:L588"/>
    <mergeCell ref="C589:F589"/>
    <mergeCell ref="K589:L589"/>
    <mergeCell ref="C590:F590"/>
    <mergeCell ref="K590:L590"/>
    <mergeCell ref="C591:F591"/>
    <mergeCell ref="K591:L591"/>
    <mergeCell ref="C592:F592"/>
    <mergeCell ref="K592:L592"/>
    <mergeCell ref="C593:F593"/>
    <mergeCell ref="K593:L593"/>
    <mergeCell ref="C594:F594"/>
    <mergeCell ref="K594:L594"/>
    <mergeCell ref="C595:F595"/>
    <mergeCell ref="K595:L595"/>
    <mergeCell ref="C596:F596"/>
    <mergeCell ref="K623:L623"/>
    <mergeCell ref="C624:F624"/>
    <mergeCell ref="C629:F629"/>
    <mergeCell ref="K629:L629"/>
    <mergeCell ref="C630:F630"/>
    <mergeCell ref="K630:L630"/>
    <mergeCell ref="C631:F631"/>
    <mergeCell ref="K631:L631"/>
    <mergeCell ref="C632:F632"/>
    <mergeCell ref="K632:L632"/>
    <mergeCell ref="B607:G612"/>
    <mergeCell ref="H607:H612"/>
    <mergeCell ref="I607:Q607"/>
    <mergeCell ref="I612:AA612"/>
    <mergeCell ref="K597:L597"/>
    <mergeCell ref="C598:F598"/>
    <mergeCell ref="K598:L598"/>
    <mergeCell ref="C599:F599"/>
    <mergeCell ref="K599:L599"/>
    <mergeCell ref="C600:F600"/>
    <mergeCell ref="K600:L600"/>
    <mergeCell ref="C601:F601"/>
    <mergeCell ref="K601:L601"/>
    <mergeCell ref="R607:R611"/>
    <mergeCell ref="S607:U607"/>
    <mergeCell ref="V607:AA607"/>
    <mergeCell ref="I608:K608"/>
    <mergeCell ref="L608:Q608"/>
    <mergeCell ref="S608:U608"/>
    <mergeCell ref="V608:AA608"/>
    <mergeCell ref="I609:K609"/>
    <mergeCell ref="L609:Q609"/>
    <mergeCell ref="S637:U637"/>
    <mergeCell ref="V637:AA637"/>
    <mergeCell ref="I638:K638"/>
    <mergeCell ref="L638:Q638"/>
    <mergeCell ref="S638:U638"/>
    <mergeCell ref="V638:AA638"/>
    <mergeCell ref="I639:K639"/>
    <mergeCell ref="L639:Q639"/>
    <mergeCell ref="S639:U639"/>
    <mergeCell ref="V639:AA639"/>
    <mergeCell ref="C613:F613"/>
    <mergeCell ref="K613:L613"/>
    <mergeCell ref="O613:AA632"/>
    <mergeCell ref="C614:F614"/>
    <mergeCell ref="K614:L614"/>
    <mergeCell ref="C615:F615"/>
    <mergeCell ref="K615:L615"/>
    <mergeCell ref="C616:F616"/>
    <mergeCell ref="K616:L616"/>
    <mergeCell ref="C617:F617"/>
    <mergeCell ref="K617:L617"/>
    <mergeCell ref="C618:F618"/>
    <mergeCell ref="K618:L618"/>
    <mergeCell ref="C619:F619"/>
    <mergeCell ref="K619:L619"/>
    <mergeCell ref="C620:F620"/>
    <mergeCell ref="K620:L620"/>
    <mergeCell ref="C621:F621"/>
    <mergeCell ref="K621:L621"/>
    <mergeCell ref="C622:F622"/>
    <mergeCell ref="K622:L622"/>
    <mergeCell ref="C623:F623"/>
    <mergeCell ref="K651:L651"/>
    <mergeCell ref="C652:F652"/>
    <mergeCell ref="C657:F657"/>
    <mergeCell ref="K657:L657"/>
    <mergeCell ref="C658:F658"/>
    <mergeCell ref="K658:L658"/>
    <mergeCell ref="C659:F659"/>
    <mergeCell ref="K659:L659"/>
    <mergeCell ref="C660:F660"/>
    <mergeCell ref="K660:L660"/>
    <mergeCell ref="B635:G640"/>
    <mergeCell ref="H635:H640"/>
    <mergeCell ref="I635:Q635"/>
    <mergeCell ref="I640:AA640"/>
    <mergeCell ref="K624:L624"/>
    <mergeCell ref="C625:F625"/>
    <mergeCell ref="K625:L625"/>
    <mergeCell ref="C626:F626"/>
    <mergeCell ref="K626:L626"/>
    <mergeCell ref="C627:F627"/>
    <mergeCell ref="K627:L627"/>
    <mergeCell ref="C628:F628"/>
    <mergeCell ref="K628:L628"/>
    <mergeCell ref="R635:R639"/>
    <mergeCell ref="S635:U635"/>
    <mergeCell ref="V635:AA635"/>
    <mergeCell ref="I636:K636"/>
    <mergeCell ref="L636:Q636"/>
    <mergeCell ref="S636:U636"/>
    <mergeCell ref="V636:AA636"/>
    <mergeCell ref="I637:K637"/>
    <mergeCell ref="L637:Q637"/>
    <mergeCell ref="S664:U664"/>
    <mergeCell ref="V664:AA664"/>
    <mergeCell ref="I665:K665"/>
    <mergeCell ref="L665:Q665"/>
    <mergeCell ref="S665:U665"/>
    <mergeCell ref="V665:AA665"/>
    <mergeCell ref="I666:K666"/>
    <mergeCell ref="L666:Q666"/>
    <mergeCell ref="S666:U666"/>
    <mergeCell ref="V666:AA666"/>
    <mergeCell ref="C641:F641"/>
    <mergeCell ref="K641:L641"/>
    <mergeCell ref="O641:AA660"/>
    <mergeCell ref="C642:F642"/>
    <mergeCell ref="K642:L642"/>
    <mergeCell ref="C643:F643"/>
    <mergeCell ref="K643:L643"/>
    <mergeCell ref="C644:F644"/>
    <mergeCell ref="K644:L644"/>
    <mergeCell ref="C645:F645"/>
    <mergeCell ref="K645:L645"/>
    <mergeCell ref="C646:F646"/>
    <mergeCell ref="K646:L646"/>
    <mergeCell ref="C647:F647"/>
    <mergeCell ref="K647:L647"/>
    <mergeCell ref="C648:F648"/>
    <mergeCell ref="K648:L648"/>
    <mergeCell ref="C649:F649"/>
    <mergeCell ref="K649:L649"/>
    <mergeCell ref="C650:F650"/>
    <mergeCell ref="K650:L650"/>
    <mergeCell ref="C651:F651"/>
    <mergeCell ref="K678:L678"/>
    <mergeCell ref="C679:F679"/>
    <mergeCell ref="C684:F684"/>
    <mergeCell ref="K684:L684"/>
    <mergeCell ref="C685:F685"/>
    <mergeCell ref="K685:L685"/>
    <mergeCell ref="C686:F686"/>
    <mergeCell ref="K686:L686"/>
    <mergeCell ref="C687:F687"/>
    <mergeCell ref="K687:L687"/>
    <mergeCell ref="B662:G667"/>
    <mergeCell ref="H662:H667"/>
    <mergeCell ref="I662:Q662"/>
    <mergeCell ref="I667:AA667"/>
    <mergeCell ref="K652:L652"/>
    <mergeCell ref="C653:F653"/>
    <mergeCell ref="K653:L653"/>
    <mergeCell ref="C654:F654"/>
    <mergeCell ref="K654:L654"/>
    <mergeCell ref="C655:F655"/>
    <mergeCell ref="K655:L655"/>
    <mergeCell ref="C656:F656"/>
    <mergeCell ref="K656:L656"/>
    <mergeCell ref="R662:R666"/>
    <mergeCell ref="S662:U662"/>
    <mergeCell ref="V662:AA662"/>
    <mergeCell ref="I663:K663"/>
    <mergeCell ref="L663:Q663"/>
    <mergeCell ref="S663:U663"/>
    <mergeCell ref="V663:AA663"/>
    <mergeCell ref="I664:K664"/>
    <mergeCell ref="L664:Q664"/>
    <mergeCell ref="S692:U692"/>
    <mergeCell ref="V692:AA692"/>
    <mergeCell ref="I693:K693"/>
    <mergeCell ref="L693:Q693"/>
    <mergeCell ref="S693:U693"/>
    <mergeCell ref="V693:AA693"/>
    <mergeCell ref="I694:K694"/>
    <mergeCell ref="L694:Q694"/>
    <mergeCell ref="S694:U694"/>
    <mergeCell ref="V694:AA694"/>
    <mergeCell ref="C668:F668"/>
    <mergeCell ref="K668:L668"/>
    <mergeCell ref="O668:AA687"/>
    <mergeCell ref="C669:F669"/>
    <mergeCell ref="K669:L669"/>
    <mergeCell ref="C670:F670"/>
    <mergeCell ref="K670:L670"/>
    <mergeCell ref="C671:F671"/>
    <mergeCell ref="K671:L671"/>
    <mergeCell ref="C672:F672"/>
    <mergeCell ref="K672:L672"/>
    <mergeCell ref="C673:F673"/>
    <mergeCell ref="K673:L673"/>
    <mergeCell ref="C674:F674"/>
    <mergeCell ref="K674:L674"/>
    <mergeCell ref="C675:F675"/>
    <mergeCell ref="K675:L675"/>
    <mergeCell ref="C676:F676"/>
    <mergeCell ref="K676:L676"/>
    <mergeCell ref="C677:F677"/>
    <mergeCell ref="K677:L677"/>
    <mergeCell ref="C678:F678"/>
    <mergeCell ref="K706:L706"/>
    <mergeCell ref="C707:F707"/>
    <mergeCell ref="C712:F712"/>
    <mergeCell ref="K712:L712"/>
    <mergeCell ref="C713:F713"/>
    <mergeCell ref="K713:L713"/>
    <mergeCell ref="C714:F714"/>
    <mergeCell ref="K714:L714"/>
    <mergeCell ref="C715:F715"/>
    <mergeCell ref="K715:L715"/>
    <mergeCell ref="B690:G695"/>
    <mergeCell ref="H690:H695"/>
    <mergeCell ref="I690:Q690"/>
    <mergeCell ref="I695:AA695"/>
    <mergeCell ref="K679:L679"/>
    <mergeCell ref="C680:F680"/>
    <mergeCell ref="K680:L680"/>
    <mergeCell ref="C681:F681"/>
    <mergeCell ref="K681:L681"/>
    <mergeCell ref="C682:F682"/>
    <mergeCell ref="K682:L682"/>
    <mergeCell ref="C683:F683"/>
    <mergeCell ref="K683:L683"/>
    <mergeCell ref="R690:R694"/>
    <mergeCell ref="S690:U690"/>
    <mergeCell ref="V690:AA690"/>
    <mergeCell ref="I691:K691"/>
    <mergeCell ref="L691:Q691"/>
    <mergeCell ref="S691:U691"/>
    <mergeCell ref="V691:AA691"/>
    <mergeCell ref="I692:K692"/>
    <mergeCell ref="L692:Q692"/>
    <mergeCell ref="S719:U719"/>
    <mergeCell ref="V719:AA719"/>
    <mergeCell ref="I720:K720"/>
    <mergeCell ref="L720:Q720"/>
    <mergeCell ref="S720:U720"/>
    <mergeCell ref="V720:AA720"/>
    <mergeCell ref="I721:K721"/>
    <mergeCell ref="L721:Q721"/>
    <mergeCell ref="S721:U721"/>
    <mergeCell ref="V721:AA721"/>
    <mergeCell ref="C696:F696"/>
    <mergeCell ref="K696:L696"/>
    <mergeCell ref="O696:AA715"/>
    <mergeCell ref="C697:F697"/>
    <mergeCell ref="K697:L697"/>
    <mergeCell ref="C698:F698"/>
    <mergeCell ref="K698:L698"/>
    <mergeCell ref="C699:F699"/>
    <mergeCell ref="K699:L699"/>
    <mergeCell ref="C700:F700"/>
    <mergeCell ref="K700:L700"/>
    <mergeCell ref="C701:F701"/>
    <mergeCell ref="K701:L701"/>
    <mergeCell ref="C702:F702"/>
    <mergeCell ref="K702:L702"/>
    <mergeCell ref="C703:F703"/>
    <mergeCell ref="K703:L703"/>
    <mergeCell ref="C704:F704"/>
    <mergeCell ref="K704:L704"/>
    <mergeCell ref="C705:F705"/>
    <mergeCell ref="K705:L705"/>
    <mergeCell ref="C706:F706"/>
    <mergeCell ref="K733:L733"/>
    <mergeCell ref="C734:F734"/>
    <mergeCell ref="C739:F739"/>
    <mergeCell ref="K739:L739"/>
    <mergeCell ref="C740:F740"/>
    <mergeCell ref="K740:L740"/>
    <mergeCell ref="C741:F741"/>
    <mergeCell ref="K741:L741"/>
    <mergeCell ref="C742:F742"/>
    <mergeCell ref="K742:L742"/>
    <mergeCell ref="B717:G722"/>
    <mergeCell ref="H717:H722"/>
    <mergeCell ref="I717:Q717"/>
    <mergeCell ref="I722:AA722"/>
    <mergeCell ref="K707:L707"/>
    <mergeCell ref="C708:F708"/>
    <mergeCell ref="K708:L708"/>
    <mergeCell ref="C709:F709"/>
    <mergeCell ref="K709:L709"/>
    <mergeCell ref="C710:F710"/>
    <mergeCell ref="K710:L710"/>
    <mergeCell ref="C711:F711"/>
    <mergeCell ref="K711:L711"/>
    <mergeCell ref="R717:R721"/>
    <mergeCell ref="S717:U717"/>
    <mergeCell ref="V717:AA717"/>
    <mergeCell ref="I718:K718"/>
    <mergeCell ref="L718:Q718"/>
    <mergeCell ref="S718:U718"/>
    <mergeCell ref="V718:AA718"/>
    <mergeCell ref="I719:K719"/>
    <mergeCell ref="L719:Q719"/>
    <mergeCell ref="S747:U747"/>
    <mergeCell ref="V747:AA747"/>
    <mergeCell ref="I748:K748"/>
    <mergeCell ref="L748:Q748"/>
    <mergeCell ref="S748:U748"/>
    <mergeCell ref="V748:AA748"/>
    <mergeCell ref="I749:K749"/>
    <mergeCell ref="L749:Q749"/>
    <mergeCell ref="S749:U749"/>
    <mergeCell ref="V749:AA749"/>
    <mergeCell ref="C723:F723"/>
    <mergeCell ref="K723:L723"/>
    <mergeCell ref="O723:AA742"/>
    <mergeCell ref="C724:F724"/>
    <mergeCell ref="K724:L724"/>
    <mergeCell ref="C725:F725"/>
    <mergeCell ref="K725:L725"/>
    <mergeCell ref="C726:F726"/>
    <mergeCell ref="K726:L726"/>
    <mergeCell ref="C727:F727"/>
    <mergeCell ref="K727:L727"/>
    <mergeCell ref="C728:F728"/>
    <mergeCell ref="K728:L728"/>
    <mergeCell ref="C729:F729"/>
    <mergeCell ref="K729:L729"/>
    <mergeCell ref="C730:F730"/>
    <mergeCell ref="K730:L730"/>
    <mergeCell ref="C731:F731"/>
    <mergeCell ref="K731:L731"/>
    <mergeCell ref="C732:F732"/>
    <mergeCell ref="K732:L732"/>
    <mergeCell ref="C733:F733"/>
    <mergeCell ref="K761:L761"/>
    <mergeCell ref="C762:F762"/>
    <mergeCell ref="C767:F767"/>
    <mergeCell ref="K767:L767"/>
    <mergeCell ref="C768:F768"/>
    <mergeCell ref="K768:L768"/>
    <mergeCell ref="C769:F769"/>
    <mergeCell ref="K769:L769"/>
    <mergeCell ref="C770:F770"/>
    <mergeCell ref="K770:L770"/>
    <mergeCell ref="B745:G750"/>
    <mergeCell ref="H745:H750"/>
    <mergeCell ref="I745:Q745"/>
    <mergeCell ref="I750:AA750"/>
    <mergeCell ref="K734:L734"/>
    <mergeCell ref="C735:F735"/>
    <mergeCell ref="K735:L735"/>
    <mergeCell ref="C736:F736"/>
    <mergeCell ref="K736:L736"/>
    <mergeCell ref="C737:F737"/>
    <mergeCell ref="K737:L737"/>
    <mergeCell ref="C738:F738"/>
    <mergeCell ref="K738:L738"/>
    <mergeCell ref="R745:R749"/>
    <mergeCell ref="S745:U745"/>
    <mergeCell ref="V745:AA745"/>
    <mergeCell ref="I746:K746"/>
    <mergeCell ref="L746:Q746"/>
    <mergeCell ref="S746:U746"/>
    <mergeCell ref="V746:AA746"/>
    <mergeCell ref="I747:K747"/>
    <mergeCell ref="L747:Q747"/>
    <mergeCell ref="S774:U774"/>
    <mergeCell ref="V774:AA774"/>
    <mergeCell ref="I775:K775"/>
    <mergeCell ref="L775:Q775"/>
    <mergeCell ref="S775:U775"/>
    <mergeCell ref="V775:AA775"/>
    <mergeCell ref="I776:K776"/>
    <mergeCell ref="L776:Q776"/>
    <mergeCell ref="S776:U776"/>
    <mergeCell ref="V776:AA776"/>
    <mergeCell ref="C751:F751"/>
    <mergeCell ref="K751:L751"/>
    <mergeCell ref="O751:AA770"/>
    <mergeCell ref="C752:F752"/>
    <mergeCell ref="K752:L752"/>
    <mergeCell ref="C753:F753"/>
    <mergeCell ref="K753:L753"/>
    <mergeCell ref="C754:F754"/>
    <mergeCell ref="K754:L754"/>
    <mergeCell ref="C755:F755"/>
    <mergeCell ref="K755:L755"/>
    <mergeCell ref="C756:F756"/>
    <mergeCell ref="K756:L756"/>
    <mergeCell ref="C757:F757"/>
    <mergeCell ref="K757:L757"/>
    <mergeCell ref="C758:F758"/>
    <mergeCell ref="K758:L758"/>
    <mergeCell ref="C759:F759"/>
    <mergeCell ref="K759:L759"/>
    <mergeCell ref="C760:F760"/>
    <mergeCell ref="K760:L760"/>
    <mergeCell ref="C761:F761"/>
    <mergeCell ref="K788:L788"/>
    <mergeCell ref="C789:F789"/>
    <mergeCell ref="C794:F794"/>
    <mergeCell ref="K794:L794"/>
    <mergeCell ref="C795:F795"/>
    <mergeCell ref="K795:L795"/>
    <mergeCell ref="C796:F796"/>
    <mergeCell ref="K796:L796"/>
    <mergeCell ref="C797:F797"/>
    <mergeCell ref="K797:L797"/>
    <mergeCell ref="B772:G777"/>
    <mergeCell ref="H772:H777"/>
    <mergeCell ref="I772:Q772"/>
    <mergeCell ref="I777:AA777"/>
    <mergeCell ref="K762:L762"/>
    <mergeCell ref="C763:F763"/>
    <mergeCell ref="K763:L763"/>
    <mergeCell ref="C764:F764"/>
    <mergeCell ref="K764:L764"/>
    <mergeCell ref="C765:F765"/>
    <mergeCell ref="K765:L765"/>
    <mergeCell ref="C766:F766"/>
    <mergeCell ref="K766:L766"/>
    <mergeCell ref="R772:R776"/>
    <mergeCell ref="S772:U772"/>
    <mergeCell ref="V772:AA772"/>
    <mergeCell ref="I773:K773"/>
    <mergeCell ref="L773:Q773"/>
    <mergeCell ref="S773:U773"/>
    <mergeCell ref="V773:AA773"/>
    <mergeCell ref="I774:K774"/>
    <mergeCell ref="L774:Q774"/>
    <mergeCell ref="S802:U802"/>
    <mergeCell ref="V802:AA802"/>
    <mergeCell ref="I803:K803"/>
    <mergeCell ref="L803:Q803"/>
    <mergeCell ref="S803:U803"/>
    <mergeCell ref="V803:AA803"/>
    <mergeCell ref="I804:K804"/>
    <mergeCell ref="L804:Q804"/>
    <mergeCell ref="S804:U804"/>
    <mergeCell ref="V804:AA804"/>
    <mergeCell ref="C778:F778"/>
    <mergeCell ref="K778:L778"/>
    <mergeCell ref="O778:AA797"/>
    <mergeCell ref="C779:F779"/>
    <mergeCell ref="K779:L779"/>
    <mergeCell ref="C780:F780"/>
    <mergeCell ref="K780:L780"/>
    <mergeCell ref="C781:F781"/>
    <mergeCell ref="K781:L781"/>
    <mergeCell ref="C782:F782"/>
    <mergeCell ref="K782:L782"/>
    <mergeCell ref="C783:F783"/>
    <mergeCell ref="K783:L783"/>
    <mergeCell ref="C784:F784"/>
    <mergeCell ref="K784:L784"/>
    <mergeCell ref="C785:F785"/>
    <mergeCell ref="K785:L785"/>
    <mergeCell ref="C786:F786"/>
    <mergeCell ref="K786:L786"/>
    <mergeCell ref="C787:F787"/>
    <mergeCell ref="K787:L787"/>
    <mergeCell ref="C788:F788"/>
    <mergeCell ref="K816:L816"/>
    <mergeCell ref="C817:F817"/>
    <mergeCell ref="C822:F822"/>
    <mergeCell ref="K822:L822"/>
    <mergeCell ref="C823:F823"/>
    <mergeCell ref="K823:L823"/>
    <mergeCell ref="C824:F824"/>
    <mergeCell ref="K824:L824"/>
    <mergeCell ref="C825:F825"/>
    <mergeCell ref="K825:L825"/>
    <mergeCell ref="B800:G805"/>
    <mergeCell ref="H800:H805"/>
    <mergeCell ref="I800:Q800"/>
    <mergeCell ref="I805:AA805"/>
    <mergeCell ref="K789:L789"/>
    <mergeCell ref="C790:F790"/>
    <mergeCell ref="K790:L790"/>
    <mergeCell ref="C791:F791"/>
    <mergeCell ref="K791:L791"/>
    <mergeCell ref="C792:F792"/>
    <mergeCell ref="K792:L792"/>
    <mergeCell ref="C793:F793"/>
    <mergeCell ref="K793:L793"/>
    <mergeCell ref="R800:R804"/>
    <mergeCell ref="S800:U800"/>
    <mergeCell ref="V800:AA800"/>
    <mergeCell ref="I801:K801"/>
    <mergeCell ref="L801:Q801"/>
    <mergeCell ref="S801:U801"/>
    <mergeCell ref="V801:AA801"/>
    <mergeCell ref="I802:K802"/>
    <mergeCell ref="L802:Q802"/>
    <mergeCell ref="S829:U829"/>
    <mergeCell ref="V829:AA829"/>
    <mergeCell ref="I830:K830"/>
    <mergeCell ref="L830:Q830"/>
    <mergeCell ref="S830:U830"/>
    <mergeCell ref="V830:AA830"/>
    <mergeCell ref="I831:K831"/>
    <mergeCell ref="L831:Q831"/>
    <mergeCell ref="S831:U831"/>
    <mergeCell ref="V831:AA831"/>
    <mergeCell ref="C806:F806"/>
    <mergeCell ref="K806:L806"/>
    <mergeCell ref="O806:AA825"/>
    <mergeCell ref="C807:F807"/>
    <mergeCell ref="K807:L807"/>
    <mergeCell ref="C808:F808"/>
    <mergeCell ref="K808:L808"/>
    <mergeCell ref="C809:F809"/>
    <mergeCell ref="K809:L809"/>
    <mergeCell ref="C810:F810"/>
    <mergeCell ref="K810:L810"/>
    <mergeCell ref="C811:F811"/>
    <mergeCell ref="K811:L811"/>
    <mergeCell ref="C812:F812"/>
    <mergeCell ref="K812:L812"/>
    <mergeCell ref="C813:F813"/>
    <mergeCell ref="K813:L813"/>
    <mergeCell ref="C814:F814"/>
    <mergeCell ref="K814:L814"/>
    <mergeCell ref="C815:F815"/>
    <mergeCell ref="K815:L815"/>
    <mergeCell ref="C816:F816"/>
    <mergeCell ref="K843:L843"/>
    <mergeCell ref="C844:F844"/>
    <mergeCell ref="C849:F849"/>
    <mergeCell ref="K849:L849"/>
    <mergeCell ref="C850:F850"/>
    <mergeCell ref="K850:L850"/>
    <mergeCell ref="C851:F851"/>
    <mergeCell ref="K851:L851"/>
    <mergeCell ref="C852:F852"/>
    <mergeCell ref="K852:L852"/>
    <mergeCell ref="B827:G832"/>
    <mergeCell ref="H827:H832"/>
    <mergeCell ref="I827:Q827"/>
    <mergeCell ref="I832:AA832"/>
    <mergeCell ref="K817:L817"/>
    <mergeCell ref="C818:F818"/>
    <mergeCell ref="K818:L818"/>
    <mergeCell ref="C819:F819"/>
    <mergeCell ref="K819:L819"/>
    <mergeCell ref="C820:F820"/>
    <mergeCell ref="K820:L820"/>
    <mergeCell ref="C821:F821"/>
    <mergeCell ref="K821:L821"/>
    <mergeCell ref="R827:R831"/>
    <mergeCell ref="S827:U827"/>
    <mergeCell ref="V827:AA827"/>
    <mergeCell ref="I828:K828"/>
    <mergeCell ref="L828:Q828"/>
    <mergeCell ref="S828:U828"/>
    <mergeCell ref="V828:AA828"/>
    <mergeCell ref="I829:K829"/>
    <mergeCell ref="L829:Q829"/>
    <mergeCell ref="S857:U857"/>
    <mergeCell ref="V857:AA857"/>
    <mergeCell ref="I858:K858"/>
    <mergeCell ref="L858:Q858"/>
    <mergeCell ref="S858:U858"/>
    <mergeCell ref="V858:AA858"/>
    <mergeCell ref="I859:K859"/>
    <mergeCell ref="L859:Q859"/>
    <mergeCell ref="S859:U859"/>
    <mergeCell ref="V859:AA859"/>
    <mergeCell ref="C833:F833"/>
    <mergeCell ref="K833:L833"/>
    <mergeCell ref="O833:AA852"/>
    <mergeCell ref="C834:F834"/>
    <mergeCell ref="K834:L834"/>
    <mergeCell ref="C835:F835"/>
    <mergeCell ref="K835:L835"/>
    <mergeCell ref="C836:F836"/>
    <mergeCell ref="K836:L836"/>
    <mergeCell ref="C837:F837"/>
    <mergeCell ref="K837:L837"/>
    <mergeCell ref="C838:F838"/>
    <mergeCell ref="K838:L838"/>
    <mergeCell ref="C839:F839"/>
    <mergeCell ref="K839:L839"/>
    <mergeCell ref="C840:F840"/>
    <mergeCell ref="K840:L840"/>
    <mergeCell ref="C841:F841"/>
    <mergeCell ref="K841:L841"/>
    <mergeCell ref="C842:F842"/>
    <mergeCell ref="K842:L842"/>
    <mergeCell ref="C843:F843"/>
    <mergeCell ref="K871:L871"/>
    <mergeCell ref="C872:F872"/>
    <mergeCell ref="C877:F877"/>
    <mergeCell ref="K877:L877"/>
    <mergeCell ref="C878:F878"/>
    <mergeCell ref="K878:L878"/>
    <mergeCell ref="C879:F879"/>
    <mergeCell ref="K879:L879"/>
    <mergeCell ref="C880:F880"/>
    <mergeCell ref="K880:L880"/>
    <mergeCell ref="B855:G860"/>
    <mergeCell ref="H855:H860"/>
    <mergeCell ref="I855:Q855"/>
    <mergeCell ref="I860:AA860"/>
    <mergeCell ref="K844:L844"/>
    <mergeCell ref="C845:F845"/>
    <mergeCell ref="K845:L845"/>
    <mergeCell ref="C846:F846"/>
    <mergeCell ref="K846:L846"/>
    <mergeCell ref="C847:F847"/>
    <mergeCell ref="K847:L847"/>
    <mergeCell ref="C848:F848"/>
    <mergeCell ref="K848:L848"/>
    <mergeCell ref="R855:R859"/>
    <mergeCell ref="S855:U855"/>
    <mergeCell ref="V855:AA855"/>
    <mergeCell ref="I856:K856"/>
    <mergeCell ref="L856:Q856"/>
    <mergeCell ref="S856:U856"/>
    <mergeCell ref="V856:AA856"/>
    <mergeCell ref="I857:K857"/>
    <mergeCell ref="L857:Q857"/>
    <mergeCell ref="S884:U884"/>
    <mergeCell ref="V884:AA884"/>
    <mergeCell ref="I885:K885"/>
    <mergeCell ref="L885:Q885"/>
    <mergeCell ref="S885:U885"/>
    <mergeCell ref="V885:AA885"/>
    <mergeCell ref="I886:K886"/>
    <mergeCell ref="L886:Q886"/>
    <mergeCell ref="S886:U886"/>
    <mergeCell ref="V886:AA886"/>
    <mergeCell ref="C861:F861"/>
    <mergeCell ref="K861:L861"/>
    <mergeCell ref="O861:AA880"/>
    <mergeCell ref="C862:F862"/>
    <mergeCell ref="K862:L862"/>
    <mergeCell ref="C863:F863"/>
    <mergeCell ref="K863:L863"/>
    <mergeCell ref="C864:F864"/>
    <mergeCell ref="K864:L864"/>
    <mergeCell ref="C865:F865"/>
    <mergeCell ref="K865:L865"/>
    <mergeCell ref="C866:F866"/>
    <mergeCell ref="K866:L866"/>
    <mergeCell ref="C867:F867"/>
    <mergeCell ref="K867:L867"/>
    <mergeCell ref="C868:F868"/>
    <mergeCell ref="K868:L868"/>
    <mergeCell ref="C869:F869"/>
    <mergeCell ref="K869:L869"/>
    <mergeCell ref="C870:F870"/>
    <mergeCell ref="K870:L870"/>
    <mergeCell ref="C871:F871"/>
    <mergeCell ref="K898:L898"/>
    <mergeCell ref="C899:F899"/>
    <mergeCell ref="C904:F904"/>
    <mergeCell ref="K904:L904"/>
    <mergeCell ref="C905:F905"/>
    <mergeCell ref="K905:L905"/>
    <mergeCell ref="C906:F906"/>
    <mergeCell ref="K906:L906"/>
    <mergeCell ref="C907:F907"/>
    <mergeCell ref="K907:L907"/>
    <mergeCell ref="B882:G887"/>
    <mergeCell ref="H882:H887"/>
    <mergeCell ref="I882:Q882"/>
    <mergeCell ref="I887:AA887"/>
    <mergeCell ref="K872:L872"/>
    <mergeCell ref="C873:F873"/>
    <mergeCell ref="K873:L873"/>
    <mergeCell ref="C874:F874"/>
    <mergeCell ref="K874:L874"/>
    <mergeCell ref="C875:F875"/>
    <mergeCell ref="K875:L875"/>
    <mergeCell ref="C876:F876"/>
    <mergeCell ref="K876:L876"/>
    <mergeCell ref="R882:R886"/>
    <mergeCell ref="S882:U882"/>
    <mergeCell ref="V882:AA882"/>
    <mergeCell ref="I883:K883"/>
    <mergeCell ref="L883:Q883"/>
    <mergeCell ref="S883:U883"/>
    <mergeCell ref="V883:AA883"/>
    <mergeCell ref="I884:K884"/>
    <mergeCell ref="L884:Q884"/>
    <mergeCell ref="S912:U912"/>
    <mergeCell ref="V912:AA912"/>
    <mergeCell ref="I913:K913"/>
    <mergeCell ref="L913:Q913"/>
    <mergeCell ref="S913:U913"/>
    <mergeCell ref="V913:AA913"/>
    <mergeCell ref="I914:K914"/>
    <mergeCell ref="L914:Q914"/>
    <mergeCell ref="S914:U914"/>
    <mergeCell ref="V914:AA914"/>
    <mergeCell ref="C888:F888"/>
    <mergeCell ref="K888:L888"/>
    <mergeCell ref="O888:AA907"/>
    <mergeCell ref="C889:F889"/>
    <mergeCell ref="K889:L889"/>
    <mergeCell ref="C890:F890"/>
    <mergeCell ref="K890:L890"/>
    <mergeCell ref="C891:F891"/>
    <mergeCell ref="K891:L891"/>
    <mergeCell ref="C892:F892"/>
    <mergeCell ref="K892:L892"/>
    <mergeCell ref="C893:F893"/>
    <mergeCell ref="K893:L893"/>
    <mergeCell ref="C894:F894"/>
    <mergeCell ref="K894:L894"/>
    <mergeCell ref="C895:F895"/>
    <mergeCell ref="K895:L895"/>
    <mergeCell ref="C896:F896"/>
    <mergeCell ref="K896:L896"/>
    <mergeCell ref="C897:F897"/>
    <mergeCell ref="K897:L897"/>
    <mergeCell ref="C898:F898"/>
    <mergeCell ref="K926:L926"/>
    <mergeCell ref="C927:F927"/>
    <mergeCell ref="C932:F932"/>
    <mergeCell ref="K932:L932"/>
    <mergeCell ref="C933:F933"/>
    <mergeCell ref="K933:L933"/>
    <mergeCell ref="C934:F934"/>
    <mergeCell ref="K934:L934"/>
    <mergeCell ref="C935:F935"/>
    <mergeCell ref="K935:L935"/>
    <mergeCell ref="B910:G915"/>
    <mergeCell ref="H910:H915"/>
    <mergeCell ref="I910:Q910"/>
    <mergeCell ref="I915:AA915"/>
    <mergeCell ref="K899:L899"/>
    <mergeCell ref="C900:F900"/>
    <mergeCell ref="K900:L900"/>
    <mergeCell ref="C901:F901"/>
    <mergeCell ref="K901:L901"/>
    <mergeCell ref="C902:F902"/>
    <mergeCell ref="K902:L902"/>
    <mergeCell ref="C903:F903"/>
    <mergeCell ref="K903:L903"/>
    <mergeCell ref="R910:R914"/>
    <mergeCell ref="S910:U910"/>
    <mergeCell ref="V910:AA910"/>
    <mergeCell ref="I911:K911"/>
    <mergeCell ref="L911:Q911"/>
    <mergeCell ref="S911:U911"/>
    <mergeCell ref="V911:AA911"/>
    <mergeCell ref="I912:K912"/>
    <mergeCell ref="L912:Q912"/>
    <mergeCell ref="S939:U939"/>
    <mergeCell ref="V939:AA939"/>
    <mergeCell ref="I940:K940"/>
    <mergeCell ref="L940:Q940"/>
    <mergeCell ref="S940:U940"/>
    <mergeCell ref="V940:AA940"/>
    <mergeCell ref="I941:K941"/>
    <mergeCell ref="L941:Q941"/>
    <mergeCell ref="S941:U941"/>
    <mergeCell ref="V941:AA941"/>
    <mergeCell ref="C916:F916"/>
    <mergeCell ref="K916:L916"/>
    <mergeCell ref="O916:AA935"/>
    <mergeCell ref="C917:F917"/>
    <mergeCell ref="K917:L917"/>
    <mergeCell ref="C918:F918"/>
    <mergeCell ref="K918:L918"/>
    <mergeCell ref="C919:F919"/>
    <mergeCell ref="K919:L919"/>
    <mergeCell ref="C920:F920"/>
    <mergeCell ref="K920:L920"/>
    <mergeCell ref="C921:F921"/>
    <mergeCell ref="K921:L921"/>
    <mergeCell ref="C922:F922"/>
    <mergeCell ref="K922:L922"/>
    <mergeCell ref="C923:F923"/>
    <mergeCell ref="K923:L923"/>
    <mergeCell ref="C924:F924"/>
    <mergeCell ref="K924:L924"/>
    <mergeCell ref="C925:F925"/>
    <mergeCell ref="K925:L925"/>
    <mergeCell ref="C926:F926"/>
    <mergeCell ref="K953:L953"/>
    <mergeCell ref="C954:F954"/>
    <mergeCell ref="C959:F959"/>
    <mergeCell ref="K959:L959"/>
    <mergeCell ref="C960:F960"/>
    <mergeCell ref="K960:L960"/>
    <mergeCell ref="C961:F961"/>
    <mergeCell ref="K961:L961"/>
    <mergeCell ref="C962:F962"/>
    <mergeCell ref="K962:L962"/>
    <mergeCell ref="B937:G942"/>
    <mergeCell ref="H937:H942"/>
    <mergeCell ref="I937:Q937"/>
    <mergeCell ref="I942:AA942"/>
    <mergeCell ref="K927:L927"/>
    <mergeCell ref="C928:F928"/>
    <mergeCell ref="K928:L928"/>
    <mergeCell ref="C929:F929"/>
    <mergeCell ref="K929:L929"/>
    <mergeCell ref="C930:F930"/>
    <mergeCell ref="K930:L930"/>
    <mergeCell ref="C931:F931"/>
    <mergeCell ref="K931:L931"/>
    <mergeCell ref="R937:R941"/>
    <mergeCell ref="S937:U937"/>
    <mergeCell ref="V937:AA937"/>
    <mergeCell ref="I938:K938"/>
    <mergeCell ref="L938:Q938"/>
    <mergeCell ref="S938:U938"/>
    <mergeCell ref="V938:AA938"/>
    <mergeCell ref="I939:K939"/>
    <mergeCell ref="L939:Q939"/>
    <mergeCell ref="S967:U967"/>
    <mergeCell ref="V967:AA967"/>
    <mergeCell ref="I968:K968"/>
    <mergeCell ref="L968:Q968"/>
    <mergeCell ref="S968:U968"/>
    <mergeCell ref="V968:AA968"/>
    <mergeCell ref="I969:K969"/>
    <mergeCell ref="L969:Q969"/>
    <mergeCell ref="S969:U969"/>
    <mergeCell ref="V969:AA969"/>
    <mergeCell ref="C943:F943"/>
    <mergeCell ref="K943:L943"/>
    <mergeCell ref="O943:AA962"/>
    <mergeCell ref="C944:F944"/>
    <mergeCell ref="K944:L944"/>
    <mergeCell ref="C945:F945"/>
    <mergeCell ref="K945:L945"/>
    <mergeCell ref="C946:F946"/>
    <mergeCell ref="K946:L946"/>
    <mergeCell ref="C947:F947"/>
    <mergeCell ref="K947:L947"/>
    <mergeCell ref="C948:F948"/>
    <mergeCell ref="K948:L948"/>
    <mergeCell ref="C949:F949"/>
    <mergeCell ref="K949:L949"/>
    <mergeCell ref="C950:F950"/>
    <mergeCell ref="K950:L950"/>
    <mergeCell ref="C951:F951"/>
    <mergeCell ref="K951:L951"/>
    <mergeCell ref="C952:F952"/>
    <mergeCell ref="K952:L952"/>
    <mergeCell ref="C953:F953"/>
    <mergeCell ref="K981:L981"/>
    <mergeCell ref="C982:F982"/>
    <mergeCell ref="C987:F987"/>
    <mergeCell ref="K987:L987"/>
    <mergeCell ref="C988:F988"/>
    <mergeCell ref="K988:L988"/>
    <mergeCell ref="C989:F989"/>
    <mergeCell ref="K989:L989"/>
    <mergeCell ref="C990:F990"/>
    <mergeCell ref="K990:L990"/>
    <mergeCell ref="B965:G970"/>
    <mergeCell ref="H965:H970"/>
    <mergeCell ref="I965:Q965"/>
    <mergeCell ref="I970:AA970"/>
    <mergeCell ref="K954:L954"/>
    <mergeCell ref="C955:F955"/>
    <mergeCell ref="K955:L955"/>
    <mergeCell ref="C956:F956"/>
    <mergeCell ref="K956:L956"/>
    <mergeCell ref="C957:F957"/>
    <mergeCell ref="K957:L957"/>
    <mergeCell ref="C958:F958"/>
    <mergeCell ref="K958:L958"/>
    <mergeCell ref="R965:R969"/>
    <mergeCell ref="S965:U965"/>
    <mergeCell ref="V965:AA965"/>
    <mergeCell ref="I966:K966"/>
    <mergeCell ref="L966:Q966"/>
    <mergeCell ref="S966:U966"/>
    <mergeCell ref="V966:AA966"/>
    <mergeCell ref="I967:K967"/>
    <mergeCell ref="L967:Q967"/>
    <mergeCell ref="S994:U994"/>
    <mergeCell ref="V994:AA994"/>
    <mergeCell ref="I995:K995"/>
    <mergeCell ref="L995:Q995"/>
    <mergeCell ref="S995:U995"/>
    <mergeCell ref="V995:AA995"/>
    <mergeCell ref="I996:K996"/>
    <mergeCell ref="L996:Q996"/>
    <mergeCell ref="S996:U996"/>
    <mergeCell ref="V996:AA996"/>
    <mergeCell ref="C971:F971"/>
    <mergeCell ref="K971:L971"/>
    <mergeCell ref="O971:AA990"/>
    <mergeCell ref="C972:F972"/>
    <mergeCell ref="K972:L972"/>
    <mergeCell ref="C973:F973"/>
    <mergeCell ref="K973:L973"/>
    <mergeCell ref="C974:F974"/>
    <mergeCell ref="K974:L974"/>
    <mergeCell ref="C975:F975"/>
    <mergeCell ref="K975:L975"/>
    <mergeCell ref="C976:F976"/>
    <mergeCell ref="K976:L976"/>
    <mergeCell ref="C977:F977"/>
    <mergeCell ref="K977:L977"/>
    <mergeCell ref="C978:F978"/>
    <mergeCell ref="K978:L978"/>
    <mergeCell ref="C979:F979"/>
    <mergeCell ref="K979:L979"/>
    <mergeCell ref="C980:F980"/>
    <mergeCell ref="K980:L980"/>
    <mergeCell ref="C981:F981"/>
    <mergeCell ref="K1008:L1008"/>
    <mergeCell ref="C1009:F1009"/>
    <mergeCell ref="C1014:F1014"/>
    <mergeCell ref="K1014:L1014"/>
    <mergeCell ref="C1015:F1015"/>
    <mergeCell ref="K1015:L1015"/>
    <mergeCell ref="C1016:F1016"/>
    <mergeCell ref="K1016:L1016"/>
    <mergeCell ref="C1017:F1017"/>
    <mergeCell ref="K1017:L1017"/>
    <mergeCell ref="B992:G997"/>
    <mergeCell ref="H992:H997"/>
    <mergeCell ref="I992:Q992"/>
    <mergeCell ref="I997:AA997"/>
    <mergeCell ref="K982:L982"/>
    <mergeCell ref="C983:F983"/>
    <mergeCell ref="K983:L983"/>
    <mergeCell ref="C984:F984"/>
    <mergeCell ref="K984:L984"/>
    <mergeCell ref="C985:F985"/>
    <mergeCell ref="K985:L985"/>
    <mergeCell ref="C986:F986"/>
    <mergeCell ref="K986:L986"/>
    <mergeCell ref="R992:R996"/>
    <mergeCell ref="S992:U992"/>
    <mergeCell ref="V992:AA992"/>
    <mergeCell ref="I993:K993"/>
    <mergeCell ref="L993:Q993"/>
    <mergeCell ref="S993:U993"/>
    <mergeCell ref="V993:AA993"/>
    <mergeCell ref="I994:K994"/>
    <mergeCell ref="L994:Q994"/>
    <mergeCell ref="S1022:U1022"/>
    <mergeCell ref="V1022:AA1022"/>
    <mergeCell ref="I1023:K1023"/>
    <mergeCell ref="L1023:Q1023"/>
    <mergeCell ref="S1023:U1023"/>
    <mergeCell ref="V1023:AA1023"/>
    <mergeCell ref="I1024:K1024"/>
    <mergeCell ref="L1024:Q1024"/>
    <mergeCell ref="S1024:U1024"/>
    <mergeCell ref="V1024:AA1024"/>
    <mergeCell ref="C998:F998"/>
    <mergeCell ref="K998:L998"/>
    <mergeCell ref="O998:AA1017"/>
    <mergeCell ref="C999:F999"/>
    <mergeCell ref="K999:L999"/>
    <mergeCell ref="C1000:F1000"/>
    <mergeCell ref="K1000:L1000"/>
    <mergeCell ref="C1001:F1001"/>
    <mergeCell ref="K1001:L1001"/>
    <mergeCell ref="C1002:F1002"/>
    <mergeCell ref="K1002:L1002"/>
    <mergeCell ref="C1003:F1003"/>
    <mergeCell ref="K1003:L1003"/>
    <mergeCell ref="C1004:F1004"/>
    <mergeCell ref="K1004:L1004"/>
    <mergeCell ref="C1005:F1005"/>
    <mergeCell ref="K1005:L1005"/>
    <mergeCell ref="C1006:F1006"/>
    <mergeCell ref="K1006:L1006"/>
    <mergeCell ref="C1007:F1007"/>
    <mergeCell ref="K1007:L1007"/>
    <mergeCell ref="C1008:F1008"/>
    <mergeCell ref="K1036:L1036"/>
    <mergeCell ref="C1037:F1037"/>
    <mergeCell ref="C1042:F1042"/>
    <mergeCell ref="K1042:L1042"/>
    <mergeCell ref="C1043:F1043"/>
    <mergeCell ref="K1043:L1043"/>
    <mergeCell ref="C1044:F1044"/>
    <mergeCell ref="K1044:L1044"/>
    <mergeCell ref="C1045:F1045"/>
    <mergeCell ref="K1045:L1045"/>
    <mergeCell ref="B1020:G1025"/>
    <mergeCell ref="H1020:H1025"/>
    <mergeCell ref="I1020:Q1020"/>
    <mergeCell ref="I1025:AA1025"/>
    <mergeCell ref="K1009:L1009"/>
    <mergeCell ref="C1010:F1010"/>
    <mergeCell ref="K1010:L1010"/>
    <mergeCell ref="C1011:F1011"/>
    <mergeCell ref="K1011:L1011"/>
    <mergeCell ref="C1012:F1012"/>
    <mergeCell ref="K1012:L1012"/>
    <mergeCell ref="C1013:F1013"/>
    <mergeCell ref="K1013:L1013"/>
    <mergeCell ref="R1020:R1024"/>
    <mergeCell ref="S1020:U1020"/>
    <mergeCell ref="V1020:AA1020"/>
    <mergeCell ref="I1021:K1021"/>
    <mergeCell ref="L1021:Q1021"/>
    <mergeCell ref="S1021:U1021"/>
    <mergeCell ref="V1021:AA1021"/>
    <mergeCell ref="I1022:K1022"/>
    <mergeCell ref="L1022:Q1022"/>
    <mergeCell ref="S1049:U1049"/>
    <mergeCell ref="V1049:AA1049"/>
    <mergeCell ref="I1050:K1050"/>
    <mergeCell ref="L1050:Q1050"/>
    <mergeCell ref="S1050:U1050"/>
    <mergeCell ref="V1050:AA1050"/>
    <mergeCell ref="I1051:K1051"/>
    <mergeCell ref="L1051:Q1051"/>
    <mergeCell ref="S1051:U1051"/>
    <mergeCell ref="V1051:AA1051"/>
    <mergeCell ref="C1026:F1026"/>
    <mergeCell ref="K1026:L1026"/>
    <mergeCell ref="O1026:AA1045"/>
    <mergeCell ref="C1027:F1027"/>
    <mergeCell ref="K1027:L1027"/>
    <mergeCell ref="C1028:F1028"/>
    <mergeCell ref="K1028:L1028"/>
    <mergeCell ref="C1029:F1029"/>
    <mergeCell ref="K1029:L1029"/>
    <mergeCell ref="C1030:F1030"/>
    <mergeCell ref="K1030:L1030"/>
    <mergeCell ref="C1031:F1031"/>
    <mergeCell ref="K1031:L1031"/>
    <mergeCell ref="C1032:F1032"/>
    <mergeCell ref="K1032:L1032"/>
    <mergeCell ref="C1033:F1033"/>
    <mergeCell ref="K1033:L1033"/>
    <mergeCell ref="C1034:F1034"/>
    <mergeCell ref="K1034:L1034"/>
    <mergeCell ref="C1035:F1035"/>
    <mergeCell ref="K1035:L1035"/>
    <mergeCell ref="C1036:F1036"/>
    <mergeCell ref="K1063:L1063"/>
    <mergeCell ref="C1064:F1064"/>
    <mergeCell ref="C1069:F1069"/>
    <mergeCell ref="K1069:L1069"/>
    <mergeCell ref="C1070:F1070"/>
    <mergeCell ref="K1070:L1070"/>
    <mergeCell ref="C1071:F1071"/>
    <mergeCell ref="K1071:L1071"/>
    <mergeCell ref="C1072:F1072"/>
    <mergeCell ref="K1072:L1072"/>
    <mergeCell ref="B1047:G1052"/>
    <mergeCell ref="H1047:H1052"/>
    <mergeCell ref="I1047:Q1047"/>
    <mergeCell ref="I1052:AA1052"/>
    <mergeCell ref="K1037:L1037"/>
    <mergeCell ref="C1038:F1038"/>
    <mergeCell ref="K1038:L1038"/>
    <mergeCell ref="C1039:F1039"/>
    <mergeCell ref="K1039:L1039"/>
    <mergeCell ref="C1040:F1040"/>
    <mergeCell ref="K1040:L1040"/>
    <mergeCell ref="C1041:F1041"/>
    <mergeCell ref="K1041:L1041"/>
    <mergeCell ref="R1047:R1051"/>
    <mergeCell ref="S1047:U1047"/>
    <mergeCell ref="V1047:AA1047"/>
    <mergeCell ref="I1048:K1048"/>
    <mergeCell ref="L1048:Q1048"/>
    <mergeCell ref="S1048:U1048"/>
    <mergeCell ref="V1048:AA1048"/>
    <mergeCell ref="I1049:K1049"/>
    <mergeCell ref="L1049:Q1049"/>
    <mergeCell ref="S1077:U1077"/>
    <mergeCell ref="V1077:AA1077"/>
    <mergeCell ref="I1078:K1078"/>
    <mergeCell ref="L1078:Q1078"/>
    <mergeCell ref="S1078:U1078"/>
    <mergeCell ref="V1078:AA1078"/>
    <mergeCell ref="I1079:K1079"/>
    <mergeCell ref="L1079:Q1079"/>
    <mergeCell ref="S1079:U1079"/>
    <mergeCell ref="V1079:AA1079"/>
    <mergeCell ref="C1053:F1053"/>
    <mergeCell ref="K1053:L1053"/>
    <mergeCell ref="O1053:AA1072"/>
    <mergeCell ref="C1054:F1054"/>
    <mergeCell ref="K1054:L1054"/>
    <mergeCell ref="C1055:F1055"/>
    <mergeCell ref="K1055:L1055"/>
    <mergeCell ref="C1056:F1056"/>
    <mergeCell ref="K1056:L1056"/>
    <mergeCell ref="C1057:F1057"/>
    <mergeCell ref="K1057:L1057"/>
    <mergeCell ref="C1058:F1058"/>
    <mergeCell ref="K1058:L1058"/>
    <mergeCell ref="C1059:F1059"/>
    <mergeCell ref="K1059:L1059"/>
    <mergeCell ref="C1060:F1060"/>
    <mergeCell ref="K1060:L1060"/>
    <mergeCell ref="C1061:F1061"/>
    <mergeCell ref="K1061:L1061"/>
    <mergeCell ref="C1062:F1062"/>
    <mergeCell ref="K1062:L1062"/>
    <mergeCell ref="C1063:F1063"/>
    <mergeCell ref="K1091:L1091"/>
    <mergeCell ref="C1092:F1092"/>
    <mergeCell ref="C1097:F1097"/>
    <mergeCell ref="K1097:L1097"/>
    <mergeCell ref="C1098:F1098"/>
    <mergeCell ref="K1098:L1098"/>
    <mergeCell ref="C1099:F1099"/>
    <mergeCell ref="K1099:L1099"/>
    <mergeCell ref="C1100:F1100"/>
    <mergeCell ref="K1100:L1100"/>
    <mergeCell ref="B1075:G1080"/>
    <mergeCell ref="H1075:H1080"/>
    <mergeCell ref="I1075:Q1075"/>
    <mergeCell ref="I1080:AA1080"/>
    <mergeCell ref="K1064:L1064"/>
    <mergeCell ref="C1065:F1065"/>
    <mergeCell ref="K1065:L1065"/>
    <mergeCell ref="C1066:F1066"/>
    <mergeCell ref="K1066:L1066"/>
    <mergeCell ref="C1067:F1067"/>
    <mergeCell ref="K1067:L1067"/>
    <mergeCell ref="C1068:F1068"/>
    <mergeCell ref="K1068:L1068"/>
    <mergeCell ref="R1075:R1079"/>
    <mergeCell ref="S1075:U1075"/>
    <mergeCell ref="V1075:AA1075"/>
    <mergeCell ref="I1076:K1076"/>
    <mergeCell ref="L1076:Q1076"/>
    <mergeCell ref="S1076:U1076"/>
    <mergeCell ref="V1076:AA1076"/>
    <mergeCell ref="I1077:K1077"/>
    <mergeCell ref="L1077:Q1077"/>
    <mergeCell ref="S1104:U1104"/>
    <mergeCell ref="V1104:AA1104"/>
    <mergeCell ref="I1105:K1105"/>
    <mergeCell ref="L1105:Q1105"/>
    <mergeCell ref="S1105:U1105"/>
    <mergeCell ref="V1105:AA1105"/>
    <mergeCell ref="I1106:K1106"/>
    <mergeCell ref="L1106:Q1106"/>
    <mergeCell ref="S1106:U1106"/>
    <mergeCell ref="V1106:AA1106"/>
    <mergeCell ref="C1081:F1081"/>
    <mergeCell ref="K1081:L1081"/>
    <mergeCell ref="O1081:AA1100"/>
    <mergeCell ref="C1082:F1082"/>
    <mergeCell ref="K1082:L1082"/>
    <mergeCell ref="C1083:F1083"/>
    <mergeCell ref="K1083:L1083"/>
    <mergeCell ref="C1084:F1084"/>
    <mergeCell ref="K1084:L1084"/>
    <mergeCell ref="C1085:F1085"/>
    <mergeCell ref="K1085:L1085"/>
    <mergeCell ref="C1086:F1086"/>
    <mergeCell ref="K1086:L1086"/>
    <mergeCell ref="C1087:F1087"/>
    <mergeCell ref="K1087:L1087"/>
    <mergeCell ref="C1088:F1088"/>
    <mergeCell ref="K1088:L1088"/>
    <mergeCell ref="C1089:F1089"/>
    <mergeCell ref="K1089:L1089"/>
    <mergeCell ref="C1090:F1090"/>
    <mergeCell ref="K1090:L1090"/>
    <mergeCell ref="C1091:F1091"/>
    <mergeCell ref="K1118:L1118"/>
    <mergeCell ref="C1119:F1119"/>
    <mergeCell ref="C1124:F1124"/>
    <mergeCell ref="K1124:L1124"/>
    <mergeCell ref="C1125:F1125"/>
    <mergeCell ref="K1125:L1125"/>
    <mergeCell ref="C1126:F1126"/>
    <mergeCell ref="K1126:L1126"/>
    <mergeCell ref="C1127:F1127"/>
    <mergeCell ref="K1127:L1127"/>
    <mergeCell ref="B1102:G1107"/>
    <mergeCell ref="H1102:H1107"/>
    <mergeCell ref="I1102:Q1102"/>
    <mergeCell ref="I1107:AA1107"/>
    <mergeCell ref="K1092:L1092"/>
    <mergeCell ref="C1093:F1093"/>
    <mergeCell ref="K1093:L1093"/>
    <mergeCell ref="C1094:F1094"/>
    <mergeCell ref="K1094:L1094"/>
    <mergeCell ref="C1095:F1095"/>
    <mergeCell ref="K1095:L1095"/>
    <mergeCell ref="C1096:F1096"/>
    <mergeCell ref="K1096:L1096"/>
    <mergeCell ref="R1102:R1106"/>
    <mergeCell ref="S1102:U1102"/>
    <mergeCell ref="V1102:AA1102"/>
    <mergeCell ref="I1103:K1103"/>
    <mergeCell ref="L1103:Q1103"/>
    <mergeCell ref="S1103:U1103"/>
    <mergeCell ref="V1103:AA1103"/>
    <mergeCell ref="I1104:K1104"/>
    <mergeCell ref="L1104:Q1104"/>
    <mergeCell ref="S1132:U1132"/>
    <mergeCell ref="V1132:AA1132"/>
    <mergeCell ref="I1133:K1133"/>
    <mergeCell ref="L1133:Q1133"/>
    <mergeCell ref="S1133:U1133"/>
    <mergeCell ref="V1133:AA1133"/>
    <mergeCell ref="I1134:K1134"/>
    <mergeCell ref="L1134:Q1134"/>
    <mergeCell ref="S1134:U1134"/>
    <mergeCell ref="V1134:AA1134"/>
    <mergeCell ref="C1108:F1108"/>
    <mergeCell ref="K1108:L1108"/>
    <mergeCell ref="O1108:AA1127"/>
    <mergeCell ref="C1109:F1109"/>
    <mergeCell ref="K1109:L1109"/>
    <mergeCell ref="C1110:F1110"/>
    <mergeCell ref="K1110:L1110"/>
    <mergeCell ref="C1111:F1111"/>
    <mergeCell ref="K1111:L1111"/>
    <mergeCell ref="C1112:F1112"/>
    <mergeCell ref="K1112:L1112"/>
    <mergeCell ref="C1113:F1113"/>
    <mergeCell ref="K1113:L1113"/>
    <mergeCell ref="C1114:F1114"/>
    <mergeCell ref="K1114:L1114"/>
    <mergeCell ref="C1115:F1115"/>
    <mergeCell ref="K1115:L1115"/>
    <mergeCell ref="C1116:F1116"/>
    <mergeCell ref="K1116:L1116"/>
    <mergeCell ref="C1117:F1117"/>
    <mergeCell ref="K1117:L1117"/>
    <mergeCell ref="C1118:F1118"/>
    <mergeCell ref="K1155:L1155"/>
    <mergeCell ref="B1130:G1135"/>
    <mergeCell ref="H1130:H1135"/>
    <mergeCell ref="I1130:Q1130"/>
    <mergeCell ref="I1135:AA1135"/>
    <mergeCell ref="K1147:L1147"/>
    <mergeCell ref="C1148:F1148"/>
    <mergeCell ref="K1148:L1148"/>
    <mergeCell ref="C1149:F1149"/>
    <mergeCell ref="K1149:L1149"/>
    <mergeCell ref="C1150:F1150"/>
    <mergeCell ref="K1150:L1150"/>
    <mergeCell ref="C1151:F1151"/>
    <mergeCell ref="K1151:L1151"/>
    <mergeCell ref="K1119:L1119"/>
    <mergeCell ref="C1120:F1120"/>
    <mergeCell ref="K1120:L1120"/>
    <mergeCell ref="C1121:F1121"/>
    <mergeCell ref="K1121:L1121"/>
    <mergeCell ref="C1122:F1122"/>
    <mergeCell ref="K1122:L1122"/>
    <mergeCell ref="C1123:F1123"/>
    <mergeCell ref="K1123:L1123"/>
    <mergeCell ref="R1130:R1134"/>
    <mergeCell ref="S1130:U1130"/>
    <mergeCell ref="V1130:AA1130"/>
    <mergeCell ref="I1131:K1131"/>
    <mergeCell ref="L1131:Q1131"/>
    <mergeCell ref="S1131:U1131"/>
    <mergeCell ref="V1131:AA1131"/>
    <mergeCell ref="I1132:K1132"/>
    <mergeCell ref="L1132:Q1132"/>
    <mergeCell ref="K1169:L1169"/>
    <mergeCell ref="C1136:F1136"/>
    <mergeCell ref="K1136:L1136"/>
    <mergeCell ref="O1136:AA1155"/>
    <mergeCell ref="C1137:F1137"/>
    <mergeCell ref="K1137:L1137"/>
    <mergeCell ref="C1138:F1138"/>
    <mergeCell ref="K1138:L1138"/>
    <mergeCell ref="C1139:F1139"/>
    <mergeCell ref="K1139:L1139"/>
    <mergeCell ref="C1140:F1140"/>
    <mergeCell ref="K1140:L1140"/>
    <mergeCell ref="C1141:F1141"/>
    <mergeCell ref="K1141:L1141"/>
    <mergeCell ref="C1142:F1142"/>
    <mergeCell ref="K1142:L1142"/>
    <mergeCell ref="C1143:F1143"/>
    <mergeCell ref="K1143:L1143"/>
    <mergeCell ref="C1144:F1144"/>
    <mergeCell ref="K1144:L1144"/>
    <mergeCell ref="C1145:F1145"/>
    <mergeCell ref="K1145:L1145"/>
    <mergeCell ref="C1146:F1146"/>
    <mergeCell ref="K1146:L1146"/>
    <mergeCell ref="C1147:F1147"/>
    <mergeCell ref="C1152:F1152"/>
    <mergeCell ref="K1152:L1152"/>
    <mergeCell ref="C1153:F1153"/>
    <mergeCell ref="K1153:L1153"/>
    <mergeCell ref="C1154:F1154"/>
    <mergeCell ref="K1154:L1154"/>
    <mergeCell ref="C1155:F1155"/>
    <mergeCell ref="K1171:L1171"/>
    <mergeCell ref="C1172:F1172"/>
    <mergeCell ref="K1172:L1172"/>
    <mergeCell ref="C1173:F1173"/>
    <mergeCell ref="K1173:L1173"/>
    <mergeCell ref="C1174:F1174"/>
    <mergeCell ref="R1157:R1161"/>
    <mergeCell ref="S1157:U1157"/>
    <mergeCell ref="V1157:AA1157"/>
    <mergeCell ref="I1158:K1158"/>
    <mergeCell ref="L1158:Q1158"/>
    <mergeCell ref="S1158:U1158"/>
    <mergeCell ref="V1158:AA1158"/>
    <mergeCell ref="I1159:K1159"/>
    <mergeCell ref="L1159:Q1159"/>
    <mergeCell ref="S1159:U1159"/>
    <mergeCell ref="V1159:AA1159"/>
    <mergeCell ref="I1160:K1160"/>
    <mergeCell ref="L1160:Q1160"/>
    <mergeCell ref="S1160:U1160"/>
    <mergeCell ref="V1160:AA1160"/>
    <mergeCell ref="I1161:K1161"/>
    <mergeCell ref="L1161:Q1161"/>
    <mergeCell ref="S1161:U1161"/>
    <mergeCell ref="V1161:AA1161"/>
    <mergeCell ref="B1157:G1162"/>
    <mergeCell ref="H1157:H1162"/>
    <mergeCell ref="I1157:Q1157"/>
    <mergeCell ref="I1162:AA1162"/>
    <mergeCell ref="C1168:F1168"/>
    <mergeCell ref="K1168:L1168"/>
    <mergeCell ref="C1169:F1169"/>
    <mergeCell ref="I117:AA117"/>
    <mergeCell ref="C1179:F1179"/>
    <mergeCell ref="K1179:L1179"/>
    <mergeCell ref="C1180:F1180"/>
    <mergeCell ref="K1180:L1180"/>
    <mergeCell ref="C1181:F1181"/>
    <mergeCell ref="K1181:L1181"/>
    <mergeCell ref="C1182:F1182"/>
    <mergeCell ref="K1182:L1182"/>
    <mergeCell ref="K1174:L1174"/>
    <mergeCell ref="C1175:F1175"/>
    <mergeCell ref="K1175:L1175"/>
    <mergeCell ref="C1176:F1176"/>
    <mergeCell ref="K1176:L1176"/>
    <mergeCell ref="C1177:F1177"/>
    <mergeCell ref="K1177:L1177"/>
    <mergeCell ref="C1178:F1178"/>
    <mergeCell ref="K1178:L1178"/>
    <mergeCell ref="C1163:F1163"/>
    <mergeCell ref="K1163:L1163"/>
    <mergeCell ref="O1163:AA1182"/>
    <mergeCell ref="C1164:F1164"/>
    <mergeCell ref="K1164:L1164"/>
    <mergeCell ref="C1165:F1165"/>
    <mergeCell ref="K1165:L1165"/>
    <mergeCell ref="C1166:F1166"/>
    <mergeCell ref="K1166:L1166"/>
    <mergeCell ref="C1167:F1167"/>
    <mergeCell ref="K1167:L1167"/>
    <mergeCell ref="C1170:F1170"/>
    <mergeCell ref="K1170:L1170"/>
    <mergeCell ref="C1171:F1171"/>
  </mergeCells>
  <conditionalFormatting sqref="N9:N28">
    <cfRule type="iconSet" priority="221">
      <iconSet iconSet="3Symbols2" showValue="0">
        <cfvo type="percent" val="0"/>
        <cfvo type="num" val="0"/>
        <cfvo type="num" val="0"/>
      </iconSet>
    </cfRule>
  </conditionalFormatting>
  <conditionalFormatting sqref="H9:I27">
    <cfRule type="cellIs" dxfId="85" priority="174" operator="equal">
      <formula>"غ غ"</formula>
    </cfRule>
    <cfRule type="cellIs" dxfId="84" priority="175" operator="equal">
      <formula>"غ م"</formula>
    </cfRule>
  </conditionalFormatting>
  <conditionalFormatting sqref="N37:N55">
    <cfRule type="iconSet" priority="172">
      <iconSet iconSet="3Symbols2" showValue="0">
        <cfvo type="percent" val="0"/>
        <cfvo type="num" val="0"/>
        <cfvo type="num" val="0"/>
      </iconSet>
    </cfRule>
  </conditionalFormatting>
  <conditionalFormatting sqref="H37:I55">
    <cfRule type="cellIs" dxfId="83" priority="170" operator="equal">
      <formula>"غ غ"</formula>
    </cfRule>
    <cfRule type="cellIs" dxfId="82" priority="171" operator="equal">
      <formula>"غ م"</formula>
    </cfRule>
  </conditionalFormatting>
  <conditionalFormatting sqref="N64:N83">
    <cfRule type="iconSet" priority="168">
      <iconSet iconSet="3Symbols2" showValue="0">
        <cfvo type="percent" val="0"/>
        <cfvo type="num" val="0"/>
        <cfvo type="num" val="0"/>
      </iconSet>
    </cfRule>
  </conditionalFormatting>
  <conditionalFormatting sqref="H64:I82">
    <cfRule type="cellIs" dxfId="81" priority="166" operator="equal">
      <formula>"غ غ"</formula>
    </cfRule>
    <cfRule type="cellIs" dxfId="80" priority="167" operator="equal">
      <formula>"غ م"</formula>
    </cfRule>
  </conditionalFormatting>
  <conditionalFormatting sqref="N92:N110">
    <cfRule type="iconSet" priority="164">
      <iconSet iconSet="3Symbols2" showValue="0">
        <cfvo type="percent" val="0"/>
        <cfvo type="num" val="0"/>
        <cfvo type="num" val="0"/>
      </iconSet>
    </cfRule>
  </conditionalFormatting>
  <conditionalFormatting sqref="H92:I110">
    <cfRule type="cellIs" dxfId="79" priority="162" operator="equal">
      <formula>"غ غ"</formula>
    </cfRule>
    <cfRule type="cellIs" dxfId="78" priority="163" operator="equal">
      <formula>"غ م"</formula>
    </cfRule>
  </conditionalFormatting>
  <conditionalFormatting sqref="N119:N138">
    <cfRule type="iconSet" priority="160">
      <iconSet iconSet="3Symbols2" showValue="0">
        <cfvo type="percent" val="0"/>
        <cfvo type="num" val="0"/>
        <cfvo type="num" val="0"/>
      </iconSet>
    </cfRule>
  </conditionalFormatting>
  <conditionalFormatting sqref="H119:I137">
    <cfRule type="cellIs" dxfId="77" priority="158" operator="equal">
      <formula>"غ غ"</formula>
    </cfRule>
    <cfRule type="cellIs" dxfId="76" priority="159" operator="equal">
      <formula>"غ م"</formula>
    </cfRule>
  </conditionalFormatting>
  <conditionalFormatting sqref="N147:N165">
    <cfRule type="iconSet" priority="156">
      <iconSet iconSet="3Symbols2" showValue="0">
        <cfvo type="percent" val="0"/>
        <cfvo type="num" val="0"/>
        <cfvo type="num" val="0"/>
      </iconSet>
    </cfRule>
  </conditionalFormatting>
  <conditionalFormatting sqref="H147:I165">
    <cfRule type="cellIs" dxfId="75" priority="154" operator="equal">
      <formula>"غ غ"</formula>
    </cfRule>
    <cfRule type="cellIs" dxfId="74" priority="155" operator="equal">
      <formula>"غ م"</formula>
    </cfRule>
  </conditionalFormatting>
  <conditionalFormatting sqref="N174:N193">
    <cfRule type="iconSet" priority="152">
      <iconSet iconSet="3Symbols2" showValue="0">
        <cfvo type="percent" val="0"/>
        <cfvo type="num" val="0"/>
        <cfvo type="num" val="0"/>
      </iconSet>
    </cfRule>
  </conditionalFormatting>
  <conditionalFormatting sqref="H174:I192">
    <cfRule type="cellIs" dxfId="73" priority="150" operator="equal">
      <formula>"غ غ"</formula>
    </cfRule>
    <cfRule type="cellIs" dxfId="72" priority="151" operator="equal">
      <formula>"غ م"</formula>
    </cfRule>
  </conditionalFormatting>
  <conditionalFormatting sqref="N202:N220">
    <cfRule type="iconSet" priority="148">
      <iconSet iconSet="3Symbols2" showValue="0">
        <cfvo type="percent" val="0"/>
        <cfvo type="num" val="0"/>
        <cfvo type="num" val="0"/>
      </iconSet>
    </cfRule>
  </conditionalFormatting>
  <conditionalFormatting sqref="H202:I220">
    <cfRule type="cellIs" dxfId="71" priority="146" operator="equal">
      <formula>"غ غ"</formula>
    </cfRule>
    <cfRule type="cellIs" dxfId="70" priority="147" operator="equal">
      <formula>"غ م"</formula>
    </cfRule>
  </conditionalFormatting>
  <conditionalFormatting sqref="N229:N248">
    <cfRule type="iconSet" priority="144">
      <iconSet iconSet="3Symbols2" showValue="0">
        <cfvo type="percent" val="0"/>
        <cfvo type="num" val="0"/>
        <cfvo type="num" val="0"/>
      </iconSet>
    </cfRule>
  </conditionalFormatting>
  <conditionalFormatting sqref="H229:I247">
    <cfRule type="cellIs" dxfId="69" priority="142" operator="equal">
      <formula>"غ غ"</formula>
    </cfRule>
    <cfRule type="cellIs" dxfId="68" priority="143" operator="equal">
      <formula>"غ م"</formula>
    </cfRule>
  </conditionalFormatting>
  <conditionalFormatting sqref="N257:N275">
    <cfRule type="iconSet" priority="140">
      <iconSet iconSet="3Symbols2" showValue="0">
        <cfvo type="percent" val="0"/>
        <cfvo type="num" val="0"/>
        <cfvo type="num" val="0"/>
      </iconSet>
    </cfRule>
  </conditionalFormatting>
  <conditionalFormatting sqref="H257:I275">
    <cfRule type="cellIs" dxfId="67" priority="138" operator="equal">
      <formula>"غ غ"</formula>
    </cfRule>
    <cfRule type="cellIs" dxfId="66" priority="139" operator="equal">
      <formula>"غ م"</formula>
    </cfRule>
  </conditionalFormatting>
  <conditionalFormatting sqref="N284:N303">
    <cfRule type="iconSet" priority="136">
      <iconSet iconSet="3Symbols2" showValue="0">
        <cfvo type="percent" val="0"/>
        <cfvo type="num" val="0"/>
        <cfvo type="num" val="0"/>
      </iconSet>
    </cfRule>
  </conditionalFormatting>
  <conditionalFormatting sqref="H284:I302">
    <cfRule type="cellIs" dxfId="65" priority="134" operator="equal">
      <formula>"غ غ"</formula>
    </cfRule>
    <cfRule type="cellIs" dxfId="64" priority="135" operator="equal">
      <formula>"غ م"</formula>
    </cfRule>
  </conditionalFormatting>
  <conditionalFormatting sqref="N312:N330">
    <cfRule type="iconSet" priority="132">
      <iconSet iconSet="3Symbols2" showValue="0">
        <cfvo type="percent" val="0"/>
        <cfvo type="num" val="0"/>
        <cfvo type="num" val="0"/>
      </iconSet>
    </cfRule>
  </conditionalFormatting>
  <conditionalFormatting sqref="H312:I330">
    <cfRule type="cellIs" dxfId="63" priority="130" operator="equal">
      <formula>"غ غ"</formula>
    </cfRule>
    <cfRule type="cellIs" dxfId="62" priority="131" operator="equal">
      <formula>"غ م"</formula>
    </cfRule>
  </conditionalFormatting>
  <conditionalFormatting sqref="N339:N358">
    <cfRule type="iconSet" priority="128">
      <iconSet iconSet="3Symbols2" showValue="0">
        <cfvo type="percent" val="0"/>
        <cfvo type="num" val="0"/>
        <cfvo type="num" val="0"/>
      </iconSet>
    </cfRule>
  </conditionalFormatting>
  <conditionalFormatting sqref="H339:I357">
    <cfRule type="cellIs" dxfId="61" priority="126" operator="equal">
      <formula>"غ غ"</formula>
    </cfRule>
    <cfRule type="cellIs" dxfId="60" priority="127" operator="equal">
      <formula>"غ م"</formula>
    </cfRule>
  </conditionalFormatting>
  <conditionalFormatting sqref="N367:N385">
    <cfRule type="iconSet" priority="124">
      <iconSet iconSet="3Symbols2" showValue="0">
        <cfvo type="percent" val="0"/>
        <cfvo type="num" val="0"/>
        <cfvo type="num" val="0"/>
      </iconSet>
    </cfRule>
  </conditionalFormatting>
  <conditionalFormatting sqref="H367:I385">
    <cfRule type="cellIs" dxfId="59" priority="122" operator="equal">
      <formula>"غ غ"</formula>
    </cfRule>
    <cfRule type="cellIs" dxfId="58" priority="123" operator="equal">
      <formula>"غ م"</formula>
    </cfRule>
  </conditionalFormatting>
  <conditionalFormatting sqref="N394:N413">
    <cfRule type="iconSet" priority="120">
      <iconSet iconSet="3Symbols2" showValue="0">
        <cfvo type="percent" val="0"/>
        <cfvo type="num" val="0"/>
        <cfvo type="num" val="0"/>
      </iconSet>
    </cfRule>
  </conditionalFormatting>
  <conditionalFormatting sqref="H394:I412">
    <cfRule type="cellIs" dxfId="57" priority="118" operator="equal">
      <formula>"غ غ"</formula>
    </cfRule>
    <cfRule type="cellIs" dxfId="56" priority="119" operator="equal">
      <formula>"غ م"</formula>
    </cfRule>
  </conditionalFormatting>
  <conditionalFormatting sqref="N422:N440">
    <cfRule type="iconSet" priority="116">
      <iconSet iconSet="3Symbols2" showValue="0">
        <cfvo type="percent" val="0"/>
        <cfvo type="num" val="0"/>
        <cfvo type="num" val="0"/>
      </iconSet>
    </cfRule>
  </conditionalFormatting>
  <conditionalFormatting sqref="H422:I440">
    <cfRule type="cellIs" dxfId="55" priority="114" operator="equal">
      <formula>"غ غ"</formula>
    </cfRule>
    <cfRule type="cellIs" dxfId="54" priority="115" operator="equal">
      <formula>"غ م"</formula>
    </cfRule>
  </conditionalFormatting>
  <conditionalFormatting sqref="N449:N468">
    <cfRule type="iconSet" priority="112">
      <iconSet iconSet="3Symbols2" showValue="0">
        <cfvo type="percent" val="0"/>
        <cfvo type="num" val="0"/>
        <cfvo type="num" val="0"/>
      </iconSet>
    </cfRule>
  </conditionalFormatting>
  <conditionalFormatting sqref="H449:I467">
    <cfRule type="cellIs" dxfId="53" priority="110" operator="equal">
      <formula>"غ غ"</formula>
    </cfRule>
    <cfRule type="cellIs" dxfId="52" priority="111" operator="equal">
      <formula>"غ م"</formula>
    </cfRule>
  </conditionalFormatting>
  <conditionalFormatting sqref="N477:N495">
    <cfRule type="iconSet" priority="108">
      <iconSet iconSet="3Symbols2" showValue="0">
        <cfvo type="percent" val="0"/>
        <cfvo type="num" val="0"/>
        <cfvo type="num" val="0"/>
      </iconSet>
    </cfRule>
  </conditionalFormatting>
  <conditionalFormatting sqref="H477:I495">
    <cfRule type="cellIs" dxfId="51" priority="106" operator="equal">
      <formula>"غ غ"</formula>
    </cfRule>
    <cfRule type="cellIs" dxfId="50" priority="107" operator="equal">
      <formula>"غ م"</formula>
    </cfRule>
  </conditionalFormatting>
  <conditionalFormatting sqref="N504:N523">
    <cfRule type="iconSet" priority="104">
      <iconSet iconSet="3Symbols2" showValue="0">
        <cfvo type="percent" val="0"/>
        <cfvo type="num" val="0"/>
        <cfvo type="num" val="0"/>
      </iconSet>
    </cfRule>
  </conditionalFormatting>
  <conditionalFormatting sqref="H504:I522">
    <cfRule type="cellIs" dxfId="49" priority="102" operator="equal">
      <formula>"غ غ"</formula>
    </cfRule>
    <cfRule type="cellIs" dxfId="48" priority="103" operator="equal">
      <formula>"غ م"</formula>
    </cfRule>
  </conditionalFormatting>
  <conditionalFormatting sqref="N532:N550">
    <cfRule type="iconSet" priority="100">
      <iconSet iconSet="3Symbols2" showValue="0">
        <cfvo type="percent" val="0"/>
        <cfvo type="num" val="0"/>
        <cfvo type="num" val="0"/>
      </iconSet>
    </cfRule>
  </conditionalFormatting>
  <conditionalFormatting sqref="H532:I550">
    <cfRule type="cellIs" dxfId="47" priority="98" operator="equal">
      <formula>"غ غ"</formula>
    </cfRule>
    <cfRule type="cellIs" dxfId="46" priority="99" operator="equal">
      <formula>"غ م"</formula>
    </cfRule>
  </conditionalFormatting>
  <conditionalFormatting sqref="N559:N578">
    <cfRule type="iconSet" priority="96">
      <iconSet iconSet="3Symbols2" showValue="0">
        <cfvo type="percent" val="0"/>
        <cfvo type="num" val="0"/>
        <cfvo type="num" val="0"/>
      </iconSet>
    </cfRule>
  </conditionalFormatting>
  <conditionalFormatting sqref="H559:I577">
    <cfRule type="cellIs" dxfId="45" priority="94" operator="equal">
      <formula>"غ غ"</formula>
    </cfRule>
    <cfRule type="cellIs" dxfId="44" priority="95" operator="equal">
      <formula>"غ م"</formula>
    </cfRule>
  </conditionalFormatting>
  <conditionalFormatting sqref="N587:N605">
    <cfRule type="iconSet" priority="92">
      <iconSet iconSet="3Symbols2" showValue="0">
        <cfvo type="percent" val="0"/>
        <cfvo type="num" val="0"/>
        <cfvo type="num" val="0"/>
      </iconSet>
    </cfRule>
  </conditionalFormatting>
  <conditionalFormatting sqref="H587:I605">
    <cfRule type="cellIs" dxfId="43" priority="90" operator="equal">
      <formula>"غ غ"</formula>
    </cfRule>
    <cfRule type="cellIs" dxfId="42" priority="91" operator="equal">
      <formula>"غ م"</formula>
    </cfRule>
  </conditionalFormatting>
  <conditionalFormatting sqref="N614:N633">
    <cfRule type="iconSet" priority="88">
      <iconSet iconSet="3Symbols2" showValue="0">
        <cfvo type="percent" val="0"/>
        <cfvo type="num" val="0"/>
        <cfvo type="num" val="0"/>
      </iconSet>
    </cfRule>
  </conditionalFormatting>
  <conditionalFormatting sqref="H614:I632">
    <cfRule type="cellIs" dxfId="41" priority="86" operator="equal">
      <formula>"غ غ"</formula>
    </cfRule>
    <cfRule type="cellIs" dxfId="40" priority="87" operator="equal">
      <formula>"غ م"</formula>
    </cfRule>
  </conditionalFormatting>
  <conditionalFormatting sqref="N642:N660">
    <cfRule type="iconSet" priority="84">
      <iconSet iconSet="3Symbols2" showValue="0">
        <cfvo type="percent" val="0"/>
        <cfvo type="num" val="0"/>
        <cfvo type="num" val="0"/>
      </iconSet>
    </cfRule>
  </conditionalFormatting>
  <conditionalFormatting sqref="H642:I660">
    <cfRule type="cellIs" dxfId="39" priority="82" operator="equal">
      <formula>"غ غ"</formula>
    </cfRule>
    <cfRule type="cellIs" dxfId="38" priority="83" operator="equal">
      <formula>"غ م"</formula>
    </cfRule>
  </conditionalFormatting>
  <conditionalFormatting sqref="N669:N688">
    <cfRule type="iconSet" priority="80">
      <iconSet iconSet="3Symbols2" showValue="0">
        <cfvo type="percent" val="0"/>
        <cfvo type="num" val="0"/>
        <cfvo type="num" val="0"/>
      </iconSet>
    </cfRule>
  </conditionalFormatting>
  <conditionalFormatting sqref="H669:I687">
    <cfRule type="cellIs" dxfId="37" priority="78" operator="equal">
      <formula>"غ غ"</formula>
    </cfRule>
    <cfRule type="cellIs" dxfId="36" priority="79" operator="equal">
      <formula>"غ م"</formula>
    </cfRule>
  </conditionalFormatting>
  <conditionalFormatting sqref="N697:N715">
    <cfRule type="iconSet" priority="76">
      <iconSet iconSet="3Symbols2" showValue="0">
        <cfvo type="percent" val="0"/>
        <cfvo type="num" val="0"/>
        <cfvo type="num" val="0"/>
      </iconSet>
    </cfRule>
  </conditionalFormatting>
  <conditionalFormatting sqref="H697:I715">
    <cfRule type="cellIs" dxfId="35" priority="74" operator="equal">
      <formula>"غ غ"</formula>
    </cfRule>
    <cfRule type="cellIs" dxfId="34" priority="75" operator="equal">
      <formula>"غ م"</formula>
    </cfRule>
  </conditionalFormatting>
  <conditionalFormatting sqref="N724:N743">
    <cfRule type="iconSet" priority="72">
      <iconSet iconSet="3Symbols2" showValue="0">
        <cfvo type="percent" val="0"/>
        <cfvo type="num" val="0"/>
        <cfvo type="num" val="0"/>
      </iconSet>
    </cfRule>
  </conditionalFormatting>
  <conditionalFormatting sqref="H724:I742">
    <cfRule type="cellIs" dxfId="33" priority="70" operator="equal">
      <formula>"غ غ"</formula>
    </cfRule>
    <cfRule type="cellIs" dxfId="32" priority="71" operator="equal">
      <formula>"غ م"</formula>
    </cfRule>
  </conditionalFormatting>
  <conditionalFormatting sqref="N752:N770">
    <cfRule type="iconSet" priority="68">
      <iconSet iconSet="3Symbols2" showValue="0">
        <cfvo type="percent" val="0"/>
        <cfvo type="num" val="0"/>
        <cfvo type="num" val="0"/>
      </iconSet>
    </cfRule>
  </conditionalFormatting>
  <conditionalFormatting sqref="H752:I770">
    <cfRule type="cellIs" dxfId="31" priority="66" operator="equal">
      <formula>"غ غ"</formula>
    </cfRule>
    <cfRule type="cellIs" dxfId="30" priority="67" operator="equal">
      <formula>"غ م"</formula>
    </cfRule>
  </conditionalFormatting>
  <conditionalFormatting sqref="N779:N798">
    <cfRule type="iconSet" priority="64">
      <iconSet iconSet="3Symbols2" showValue="0">
        <cfvo type="percent" val="0"/>
        <cfvo type="num" val="0"/>
        <cfvo type="num" val="0"/>
      </iconSet>
    </cfRule>
  </conditionalFormatting>
  <conditionalFormatting sqref="H779:I797">
    <cfRule type="cellIs" dxfId="29" priority="62" operator="equal">
      <formula>"غ غ"</formula>
    </cfRule>
    <cfRule type="cellIs" dxfId="28" priority="63" operator="equal">
      <formula>"غ م"</formula>
    </cfRule>
  </conditionalFormatting>
  <conditionalFormatting sqref="N807:N825">
    <cfRule type="iconSet" priority="60">
      <iconSet iconSet="3Symbols2" showValue="0">
        <cfvo type="percent" val="0"/>
        <cfvo type="num" val="0"/>
        <cfvo type="num" val="0"/>
      </iconSet>
    </cfRule>
  </conditionalFormatting>
  <conditionalFormatting sqref="H807:I825">
    <cfRule type="cellIs" dxfId="27" priority="58" operator="equal">
      <formula>"غ غ"</formula>
    </cfRule>
    <cfRule type="cellIs" dxfId="26" priority="59" operator="equal">
      <formula>"غ م"</formula>
    </cfRule>
  </conditionalFormatting>
  <conditionalFormatting sqref="N834:N853">
    <cfRule type="iconSet" priority="56">
      <iconSet iconSet="3Symbols2" showValue="0">
        <cfvo type="percent" val="0"/>
        <cfvo type="num" val="0"/>
        <cfvo type="num" val="0"/>
      </iconSet>
    </cfRule>
  </conditionalFormatting>
  <conditionalFormatting sqref="H834:I852">
    <cfRule type="cellIs" dxfId="25" priority="54" operator="equal">
      <formula>"غ غ"</formula>
    </cfRule>
    <cfRule type="cellIs" dxfId="24" priority="55" operator="equal">
      <formula>"غ م"</formula>
    </cfRule>
  </conditionalFormatting>
  <conditionalFormatting sqref="N862:N880">
    <cfRule type="iconSet" priority="52">
      <iconSet iconSet="3Symbols2" showValue="0">
        <cfvo type="percent" val="0"/>
        <cfvo type="num" val="0"/>
        <cfvo type="num" val="0"/>
      </iconSet>
    </cfRule>
  </conditionalFormatting>
  <conditionalFormatting sqref="H862:I880">
    <cfRule type="cellIs" dxfId="23" priority="50" operator="equal">
      <formula>"غ غ"</formula>
    </cfRule>
    <cfRule type="cellIs" dxfId="22" priority="51" operator="equal">
      <formula>"غ م"</formula>
    </cfRule>
  </conditionalFormatting>
  <conditionalFormatting sqref="N889:N908">
    <cfRule type="iconSet" priority="48">
      <iconSet iconSet="3Symbols2" showValue="0">
        <cfvo type="percent" val="0"/>
        <cfvo type="num" val="0"/>
        <cfvo type="num" val="0"/>
      </iconSet>
    </cfRule>
  </conditionalFormatting>
  <conditionalFormatting sqref="H889:I907">
    <cfRule type="cellIs" dxfId="21" priority="46" operator="equal">
      <formula>"غ غ"</formula>
    </cfRule>
    <cfRule type="cellIs" dxfId="20" priority="47" operator="equal">
      <formula>"غ م"</formula>
    </cfRule>
  </conditionalFormatting>
  <conditionalFormatting sqref="N917:N935">
    <cfRule type="iconSet" priority="44">
      <iconSet iconSet="3Symbols2" showValue="0">
        <cfvo type="percent" val="0"/>
        <cfvo type="num" val="0"/>
        <cfvo type="num" val="0"/>
      </iconSet>
    </cfRule>
  </conditionalFormatting>
  <conditionalFormatting sqref="H917:I935">
    <cfRule type="cellIs" dxfId="19" priority="42" operator="equal">
      <formula>"غ غ"</formula>
    </cfRule>
    <cfRule type="cellIs" dxfId="18" priority="43" operator="equal">
      <formula>"غ م"</formula>
    </cfRule>
  </conditionalFormatting>
  <conditionalFormatting sqref="N944:N963">
    <cfRule type="iconSet" priority="40">
      <iconSet iconSet="3Symbols2" showValue="0">
        <cfvo type="percent" val="0"/>
        <cfvo type="num" val="0"/>
        <cfvo type="num" val="0"/>
      </iconSet>
    </cfRule>
  </conditionalFormatting>
  <conditionalFormatting sqref="H944:I962">
    <cfRule type="cellIs" dxfId="17" priority="38" operator="equal">
      <formula>"غ غ"</formula>
    </cfRule>
    <cfRule type="cellIs" dxfId="16" priority="39" operator="equal">
      <formula>"غ م"</formula>
    </cfRule>
  </conditionalFormatting>
  <conditionalFormatting sqref="N972:N990">
    <cfRule type="iconSet" priority="36">
      <iconSet iconSet="3Symbols2" showValue="0">
        <cfvo type="percent" val="0"/>
        <cfvo type="num" val="0"/>
        <cfvo type="num" val="0"/>
      </iconSet>
    </cfRule>
  </conditionalFormatting>
  <conditionalFormatting sqref="H972:I990">
    <cfRule type="cellIs" dxfId="15" priority="34" operator="equal">
      <formula>"غ غ"</formula>
    </cfRule>
    <cfRule type="cellIs" dxfId="14" priority="35" operator="equal">
      <formula>"غ م"</formula>
    </cfRule>
  </conditionalFormatting>
  <conditionalFormatting sqref="N999:N1018">
    <cfRule type="iconSet" priority="32">
      <iconSet iconSet="3Symbols2" showValue="0">
        <cfvo type="percent" val="0"/>
        <cfvo type="num" val="0"/>
        <cfvo type="num" val="0"/>
      </iconSet>
    </cfRule>
  </conditionalFormatting>
  <conditionalFormatting sqref="H999:I1017">
    <cfRule type="cellIs" dxfId="13" priority="30" operator="equal">
      <formula>"غ غ"</formula>
    </cfRule>
    <cfRule type="cellIs" dxfId="12" priority="31" operator="equal">
      <formula>"غ م"</formula>
    </cfRule>
  </conditionalFormatting>
  <conditionalFormatting sqref="N1027:N1045">
    <cfRule type="iconSet" priority="28">
      <iconSet iconSet="3Symbols2" showValue="0">
        <cfvo type="percent" val="0"/>
        <cfvo type="num" val="0"/>
        <cfvo type="num" val="0"/>
      </iconSet>
    </cfRule>
  </conditionalFormatting>
  <conditionalFormatting sqref="H1027:I1045">
    <cfRule type="cellIs" dxfId="11" priority="26" operator="equal">
      <formula>"غ غ"</formula>
    </cfRule>
    <cfRule type="cellIs" dxfId="10" priority="27" operator="equal">
      <formula>"غ م"</formula>
    </cfRule>
  </conditionalFormatting>
  <conditionalFormatting sqref="N1054:N1073">
    <cfRule type="iconSet" priority="24">
      <iconSet iconSet="3Symbols2" showValue="0">
        <cfvo type="percent" val="0"/>
        <cfvo type="num" val="0"/>
        <cfvo type="num" val="0"/>
      </iconSet>
    </cfRule>
  </conditionalFormatting>
  <conditionalFormatting sqref="H1054:I1072">
    <cfRule type="cellIs" dxfId="9" priority="22" operator="equal">
      <formula>"غ غ"</formula>
    </cfRule>
    <cfRule type="cellIs" dxfId="8" priority="23" operator="equal">
      <formula>"غ م"</formula>
    </cfRule>
  </conditionalFormatting>
  <conditionalFormatting sqref="N1082:N1100">
    <cfRule type="iconSet" priority="20">
      <iconSet iconSet="3Symbols2" showValue="0">
        <cfvo type="percent" val="0"/>
        <cfvo type="num" val="0"/>
        <cfvo type="num" val="0"/>
      </iconSet>
    </cfRule>
  </conditionalFormatting>
  <conditionalFormatting sqref="H1082:I1100">
    <cfRule type="cellIs" dxfId="7" priority="18" operator="equal">
      <formula>"غ غ"</formula>
    </cfRule>
    <cfRule type="cellIs" dxfId="6" priority="19" operator="equal">
      <formula>"غ م"</formula>
    </cfRule>
  </conditionalFormatting>
  <conditionalFormatting sqref="N1109:N1128">
    <cfRule type="iconSet" priority="16">
      <iconSet iconSet="3Symbols2" showValue="0">
        <cfvo type="percent" val="0"/>
        <cfvo type="num" val="0"/>
        <cfvo type="num" val="0"/>
      </iconSet>
    </cfRule>
  </conditionalFormatting>
  <conditionalFormatting sqref="H1109:I1127">
    <cfRule type="cellIs" dxfId="5" priority="14" operator="equal">
      <formula>"غ غ"</formula>
    </cfRule>
    <cfRule type="cellIs" dxfId="4" priority="15" operator="equal">
      <formula>"غ م"</formula>
    </cfRule>
  </conditionalFormatting>
  <conditionalFormatting sqref="N1137:N1155">
    <cfRule type="iconSet" priority="12">
      <iconSet iconSet="3Symbols2" showValue="0">
        <cfvo type="percent" val="0"/>
        <cfvo type="num" val="0"/>
        <cfvo type="num" val="0"/>
      </iconSet>
    </cfRule>
  </conditionalFormatting>
  <conditionalFormatting sqref="H1137:I1155">
    <cfRule type="cellIs" dxfId="3" priority="10" operator="equal">
      <formula>"غ غ"</formula>
    </cfRule>
    <cfRule type="cellIs" dxfId="2" priority="11" operator="equal">
      <formula>"غ م"</formula>
    </cfRule>
  </conditionalFormatting>
  <conditionalFormatting sqref="N1164:N1183">
    <cfRule type="iconSet" priority="8">
      <iconSet iconSet="3Symbols2" showValue="0">
        <cfvo type="percent" val="0"/>
        <cfvo type="num" val="0"/>
        <cfvo type="num" val="0"/>
      </iconSet>
    </cfRule>
  </conditionalFormatting>
  <conditionalFormatting sqref="H1164:I1182">
    <cfRule type="cellIs" dxfId="1" priority="6" operator="equal">
      <formula>"غ غ"</formula>
    </cfRule>
    <cfRule type="cellIs" dxfId="0" priority="7" operator="equal">
      <formula>"غ م"</formula>
    </cfRule>
  </conditionalFormatting>
  <printOptions horizontalCentered="1" verticalCentered="1"/>
  <pageMargins left="0" right="0" top="0" bottom="0" header="0" footer="0"/>
  <pageSetup paperSize="9" scale="75" orientation="portrait" r:id="rId1"/>
  <rowBreaks count="21" manualBreakCount="21">
    <brk id="55" max="27" man="1"/>
    <brk id="110" max="27" man="1"/>
    <brk id="165" max="27" man="1"/>
    <brk id="220" max="27" man="1"/>
    <brk id="275" max="27" man="1"/>
    <brk id="330" max="27" man="1"/>
    <brk id="385" max="27" man="1"/>
    <brk id="440" max="27" man="1"/>
    <brk id="495" max="27" man="1"/>
    <brk id="550" max="27" man="1"/>
    <brk id="605" max="27" man="1"/>
    <brk id="660" max="27" man="1"/>
    <brk id="715" max="27" man="1"/>
    <brk id="770" max="27" man="1"/>
    <brk id="825" max="27" man="1"/>
    <brk id="880" max="27" man="1"/>
    <brk id="935" max="27" man="1"/>
    <brk id="990" max="27" man="1"/>
    <brk id="1045" max="27" man="1"/>
    <brk id="1100" max="27" man="1"/>
    <brk id="1155" max="2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ورود اطلاعات</vt:lpstr>
      <vt:lpstr>ورود نمرات</vt:lpstr>
      <vt:lpstr>3</vt:lpstr>
      <vt:lpstr>4</vt:lpstr>
      <vt:lpstr>لیست کنترل نمرات مستمر و پایانی</vt:lpstr>
      <vt:lpstr>رتبه</vt:lpstr>
      <vt:lpstr>لیست کنترل نمرات نهایی</vt:lpstr>
      <vt:lpstr>کارنامه</vt:lpstr>
      <vt:lpstr>وضعیت کلاس</vt:lpstr>
      <vt:lpstr>وضعیت دانش آموزان</vt:lpstr>
      <vt:lpstr>کارنامه!Print_Area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mohsen</dc:creator>
  <cp:lastModifiedBy>mohsen</cp:lastModifiedBy>
  <cp:lastPrinted>2024-02-09T00:50:35Z</cp:lastPrinted>
  <dcterms:created xsi:type="dcterms:W3CDTF">2024-01-30T09:10:39Z</dcterms:created>
  <dcterms:modified xsi:type="dcterms:W3CDTF">2024-02-18T15:53:06Z</dcterms:modified>
</cp:coreProperties>
</file>